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on.litchfield\Desktop\Fall Reports Training 2018\"/>
    </mc:Choice>
  </mc:AlternateContent>
  <xr:revisionPtr revIDLastSave="0" documentId="13_ncr:1_{223F701D-554B-4C11-B6A7-D121E85D1541}" xr6:coauthVersionLast="37" xr6:coauthVersionMax="37" xr10:uidLastSave="{00000000-0000-0000-0000-000000000000}"/>
  <bookViews>
    <workbookView xWindow="0" yWindow="0" windowWidth="19200" windowHeight="11580" xr2:uid="{00000000-000D-0000-FFFF-FFFF00000000}"/>
  </bookViews>
  <sheets>
    <sheet name="To_13 stops" sheetId="3" r:id="rId1"/>
    <sheet name="To_33 stops" sheetId="1" r:id="rId2"/>
    <sheet name="From_11 stops" sheetId="4" r:id="rId3"/>
    <sheet name="From_32 stops" sheetId="5" r:id="rId4"/>
    <sheet name="Stop Types" sheetId="2" r:id="rId5"/>
  </sheets>
  <definedNames>
    <definedName name="_xlnm.Print_Area" localSheetId="0">'To_13 stops'!$A$1:$O$52</definedName>
    <definedName name="_xlnm.Print_Area" localSheetId="1">'To_33 stops'!$A$1:$O$102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2" i="5" l="1"/>
  <c r="M92" i="5"/>
  <c r="N92" i="5"/>
  <c r="O92" i="5"/>
  <c r="K92" i="5"/>
  <c r="X18" i="5"/>
  <c r="V38" i="4" l="1"/>
  <c r="V36" i="4"/>
  <c r="V34" i="4"/>
  <c r="V32" i="4"/>
  <c r="V30" i="4"/>
  <c r="V28" i="4"/>
  <c r="V26" i="4"/>
  <c r="V24" i="4"/>
  <c r="V22" i="4"/>
  <c r="V20" i="4"/>
  <c r="V18" i="4"/>
  <c r="V90" i="5" l="1"/>
  <c r="V88" i="5"/>
  <c r="V86" i="5"/>
  <c r="V84" i="5"/>
  <c r="V82" i="5"/>
  <c r="V80" i="5"/>
  <c r="V78" i="5"/>
  <c r="V76" i="5"/>
  <c r="V74" i="5"/>
  <c r="V72" i="5"/>
  <c r="V70" i="5"/>
  <c r="V68" i="5"/>
  <c r="V66" i="5"/>
  <c r="V64" i="5"/>
  <c r="V62" i="5"/>
  <c r="V50" i="5"/>
  <c r="V48" i="5"/>
  <c r="V46" i="5"/>
  <c r="V44" i="5"/>
  <c r="V42" i="5"/>
  <c r="V40" i="5"/>
  <c r="V38" i="5"/>
  <c r="V36" i="5"/>
  <c r="V34" i="5"/>
  <c r="V32" i="5"/>
  <c r="V30" i="5"/>
  <c r="V28" i="5"/>
  <c r="V26" i="5"/>
  <c r="V24" i="5"/>
  <c r="V22" i="5"/>
  <c r="V20" i="5"/>
  <c r="V18" i="5"/>
  <c r="T50" i="5"/>
  <c r="X50" i="5"/>
  <c r="R50" i="5"/>
  <c r="L57" i="5"/>
  <c r="H57" i="5"/>
  <c r="C57" i="5"/>
  <c r="B54" i="5"/>
  <c r="AC99" i="5"/>
  <c r="M99" i="5" s="1"/>
  <c r="Y99" i="5"/>
  <c r="X90" i="5"/>
  <c r="T90" i="5"/>
  <c r="R90" i="5"/>
  <c r="X88" i="5"/>
  <c r="T88" i="5"/>
  <c r="R88" i="5"/>
  <c r="X86" i="5"/>
  <c r="T86" i="5"/>
  <c r="R86" i="5"/>
  <c r="X84" i="5"/>
  <c r="T84" i="5"/>
  <c r="R84" i="5"/>
  <c r="X82" i="5"/>
  <c r="T82" i="5"/>
  <c r="R82" i="5"/>
  <c r="X80" i="5"/>
  <c r="T80" i="5"/>
  <c r="R80" i="5"/>
  <c r="X78" i="5"/>
  <c r="T78" i="5"/>
  <c r="R78" i="5"/>
  <c r="X76" i="5"/>
  <c r="T76" i="5"/>
  <c r="R76" i="5"/>
  <c r="X74" i="5"/>
  <c r="T74" i="5"/>
  <c r="R74" i="5"/>
  <c r="X72" i="5"/>
  <c r="T72" i="5"/>
  <c r="R72" i="5"/>
  <c r="X70" i="5"/>
  <c r="T70" i="5"/>
  <c r="R70" i="5"/>
  <c r="X68" i="5"/>
  <c r="T68" i="5"/>
  <c r="R68" i="5"/>
  <c r="X66" i="5"/>
  <c r="T66" i="5"/>
  <c r="R66" i="5"/>
  <c r="X64" i="5"/>
  <c r="T64" i="5"/>
  <c r="R64" i="5"/>
  <c r="X62" i="5"/>
  <c r="T62" i="5"/>
  <c r="R62" i="5"/>
  <c r="X48" i="5"/>
  <c r="T48" i="5"/>
  <c r="R48" i="5"/>
  <c r="X46" i="5"/>
  <c r="T46" i="5"/>
  <c r="R46" i="5"/>
  <c r="X44" i="5"/>
  <c r="T44" i="5"/>
  <c r="R44" i="5"/>
  <c r="X42" i="5"/>
  <c r="T42" i="5"/>
  <c r="R42" i="5"/>
  <c r="X40" i="5"/>
  <c r="T40" i="5"/>
  <c r="R40" i="5"/>
  <c r="X38" i="5"/>
  <c r="T38" i="5"/>
  <c r="R38" i="5"/>
  <c r="X36" i="5"/>
  <c r="T36" i="5"/>
  <c r="R36" i="5"/>
  <c r="X34" i="5"/>
  <c r="T34" i="5"/>
  <c r="R34" i="5"/>
  <c r="X32" i="5"/>
  <c r="T32" i="5"/>
  <c r="R32" i="5"/>
  <c r="X30" i="5"/>
  <c r="T30" i="5"/>
  <c r="R30" i="5"/>
  <c r="X28" i="5"/>
  <c r="T28" i="5"/>
  <c r="R28" i="5"/>
  <c r="X26" i="5"/>
  <c r="T26" i="5"/>
  <c r="R26" i="5"/>
  <c r="X24" i="5"/>
  <c r="T24" i="5"/>
  <c r="R24" i="5"/>
  <c r="X22" i="5"/>
  <c r="T22" i="5"/>
  <c r="R22" i="5"/>
  <c r="X20" i="5"/>
  <c r="T20" i="5"/>
  <c r="R20" i="5"/>
  <c r="V13" i="5"/>
  <c r="V12" i="5"/>
  <c r="V12" i="4"/>
  <c r="AC47" i="4"/>
  <c r="M47" i="4" s="1"/>
  <c r="Y47" i="4"/>
  <c r="X38" i="4"/>
  <c r="X36" i="4"/>
  <c r="X34" i="4"/>
  <c r="X32" i="4"/>
  <c r="X30" i="4"/>
  <c r="X28" i="4"/>
  <c r="X26" i="4"/>
  <c r="X24" i="4"/>
  <c r="X22" i="4"/>
  <c r="X20" i="4"/>
  <c r="X18" i="4"/>
  <c r="R36" i="4"/>
  <c r="R34" i="4"/>
  <c r="R32" i="4"/>
  <c r="R30" i="4"/>
  <c r="R28" i="4"/>
  <c r="R26" i="4"/>
  <c r="R24" i="4"/>
  <c r="R22" i="4"/>
  <c r="R20" i="4"/>
  <c r="V13" i="4"/>
  <c r="T38" i="4"/>
  <c r="T22" i="4"/>
  <c r="T36" i="4"/>
  <c r="T34" i="4"/>
  <c r="T32" i="4"/>
  <c r="T30" i="4"/>
  <c r="T28" i="4"/>
  <c r="T26" i="4"/>
  <c r="T24" i="4"/>
  <c r="T20" i="4"/>
  <c r="R38" i="4"/>
  <c r="O40" i="4"/>
  <c r="N40" i="4"/>
  <c r="M40" i="4"/>
  <c r="L40" i="4"/>
  <c r="K40" i="4"/>
  <c r="U20" i="3"/>
  <c r="U36" i="3"/>
  <c r="U34" i="3"/>
  <c r="U32" i="3"/>
  <c r="U30" i="3"/>
  <c r="U28" i="3"/>
  <c r="U26" i="3"/>
  <c r="U24" i="3"/>
  <c r="U22" i="3"/>
  <c r="U18" i="3"/>
  <c r="U16" i="3"/>
  <c r="U14" i="3"/>
  <c r="U12" i="3"/>
  <c r="R26" i="3"/>
  <c r="R36" i="3"/>
  <c r="R34" i="3"/>
  <c r="R32" i="3"/>
  <c r="R30" i="3"/>
  <c r="R28" i="3"/>
  <c r="R24" i="3"/>
  <c r="R22" i="3"/>
  <c r="R20" i="3"/>
  <c r="R18" i="3"/>
  <c r="R16" i="3"/>
  <c r="R14" i="3"/>
  <c r="R12" i="3"/>
  <c r="AC48" i="3"/>
  <c r="M48" i="3" s="1"/>
  <c r="Y48" i="3"/>
  <c r="I48" i="3" s="1"/>
  <c r="U48" i="3"/>
  <c r="Q48" i="3"/>
  <c r="O38" i="3"/>
  <c r="N38" i="3"/>
  <c r="M38" i="3"/>
  <c r="L38" i="3"/>
  <c r="K38" i="3"/>
  <c r="U70" i="1"/>
  <c r="U86" i="1"/>
  <c r="U84" i="1"/>
  <c r="U82" i="1"/>
  <c r="U80" i="1"/>
  <c r="U78" i="1"/>
  <c r="U76" i="1"/>
  <c r="U74" i="1"/>
  <c r="U72" i="1"/>
  <c r="U68" i="1"/>
  <c r="U66" i="1"/>
  <c r="U64" i="1"/>
  <c r="U62" i="1"/>
  <c r="U16" i="1"/>
  <c r="U50" i="1"/>
  <c r="U48" i="1"/>
  <c r="U46" i="1"/>
  <c r="U44" i="1"/>
  <c r="U42" i="1"/>
  <c r="U40" i="1"/>
  <c r="U38" i="1"/>
  <c r="U36" i="1"/>
  <c r="U34" i="1"/>
  <c r="U32" i="1"/>
  <c r="U30" i="1"/>
  <c r="U28" i="1"/>
  <c r="U26" i="1"/>
  <c r="U24" i="1"/>
  <c r="U22" i="1"/>
  <c r="U20" i="1"/>
  <c r="U18" i="1"/>
  <c r="U14" i="1"/>
  <c r="U12" i="1"/>
  <c r="R86" i="1"/>
  <c r="R84" i="1"/>
  <c r="R82" i="1"/>
  <c r="R80" i="1"/>
  <c r="R78" i="1"/>
  <c r="R76" i="1"/>
  <c r="R74" i="1"/>
  <c r="R72" i="1"/>
  <c r="R70" i="1"/>
  <c r="R68" i="1"/>
  <c r="R66" i="1"/>
  <c r="R64" i="1"/>
  <c r="R62" i="1"/>
  <c r="R16" i="1"/>
  <c r="R50" i="1"/>
  <c r="R48" i="1"/>
  <c r="R46" i="1"/>
  <c r="R44" i="1"/>
  <c r="R42" i="1"/>
  <c r="R40" i="1"/>
  <c r="R38" i="1"/>
  <c r="R36" i="1"/>
  <c r="R34" i="1"/>
  <c r="R32" i="1"/>
  <c r="R30" i="1"/>
  <c r="R28" i="1"/>
  <c r="R26" i="1"/>
  <c r="R24" i="1"/>
  <c r="R22" i="1"/>
  <c r="R20" i="1"/>
  <c r="R18" i="1"/>
  <c r="R14" i="1"/>
  <c r="R12" i="1"/>
  <c r="AC98" i="1"/>
  <c r="M98" i="1" s="1"/>
  <c r="Y98" i="1"/>
  <c r="I98" i="1" s="1"/>
  <c r="U98" i="1"/>
  <c r="Q98" i="1"/>
  <c r="D54" i="1"/>
  <c r="L57" i="1"/>
  <c r="H57" i="1"/>
  <c r="C57" i="1"/>
  <c r="B54" i="1"/>
  <c r="O88" i="1"/>
  <c r="N88" i="1"/>
  <c r="M88" i="1"/>
  <c r="L88" i="1"/>
  <c r="K88" i="1"/>
  <c r="I47" i="4" l="1"/>
  <c r="U51" i="3"/>
  <c r="E51" i="3" s="1"/>
  <c r="E48" i="3" s="1"/>
  <c r="M51" i="3" s="1"/>
  <c r="Q51" i="3"/>
  <c r="A51" i="3" s="1"/>
  <c r="A48" i="3" s="1"/>
  <c r="I51" i="3" s="1"/>
  <c r="Q99" i="5"/>
  <c r="U102" i="5"/>
  <c r="E102" i="5" s="1"/>
  <c r="U99" i="5"/>
  <c r="Q102" i="5"/>
  <c r="A102" i="5" s="1"/>
  <c r="I99" i="5"/>
  <c r="U47" i="4"/>
  <c r="U50" i="4"/>
  <c r="E50" i="4" s="1"/>
  <c r="Q47" i="4"/>
  <c r="Q50" i="4"/>
  <c r="A50" i="4" s="1"/>
  <c r="Q101" i="1"/>
  <c r="A101" i="1" s="1"/>
  <c r="A98" i="1" s="1"/>
  <c r="I101" i="1" s="1"/>
  <c r="U101" i="1"/>
  <c r="E101" i="1" s="1"/>
  <c r="E98" i="1" s="1"/>
  <c r="M101" i="1" s="1"/>
  <c r="A47" i="4" l="1"/>
  <c r="I50" i="4" s="1"/>
  <c r="Y51" i="3"/>
  <c r="AC51" i="3"/>
  <c r="E99" i="5"/>
  <c r="M102" i="5" s="1"/>
  <c r="A99" i="5"/>
  <c r="I102" i="5" s="1"/>
  <c r="E47" i="4"/>
  <c r="M50" i="4" s="1"/>
</calcChain>
</file>

<file path=xl/sharedStrings.xml><?xml version="1.0" encoding="utf-8"?>
<sst xmlns="http://schemas.openxmlformats.org/spreadsheetml/2006/main" count="284" uniqueCount="63">
  <si>
    <t>To</t>
  </si>
  <si>
    <t>[District]</t>
  </si>
  <si>
    <t>Route #</t>
  </si>
  <si>
    <t>Bus #</t>
  </si>
  <si>
    <t>Driver</t>
  </si>
  <si>
    <t>Start of Route</t>
  </si>
  <si>
    <t>Time:</t>
  </si>
  <si>
    <t>Odometer:</t>
  </si>
  <si>
    <t>Location:</t>
  </si>
  <si>
    <t>Stop Information</t>
  </si>
  <si>
    <t>#</t>
  </si>
  <si>
    <t>Stop Type</t>
  </si>
  <si>
    <t>Time</t>
  </si>
  <si>
    <t>Odometer</t>
  </si>
  <si>
    <t>Location/Address</t>
  </si>
  <si>
    <t>Student Counts</t>
  </si>
  <si>
    <t>REG</t>
  </si>
  <si>
    <t>Reg</t>
  </si>
  <si>
    <t>Dis</t>
  </si>
  <si>
    <t>WC</t>
  </si>
  <si>
    <t>Court</t>
  </si>
  <si>
    <t>Inelig</t>
  </si>
  <si>
    <t>Totals</t>
  </si>
  <si>
    <t>Arrival at School</t>
  </si>
  <si>
    <t>End of AM Parking / Layover</t>
  </si>
  <si>
    <t>For A1 Report</t>
  </si>
  <si>
    <t>Loaded Minutes</t>
  </si>
  <si>
    <t>Loaded Miles</t>
  </si>
  <si>
    <t>Dead Minutes</t>
  </si>
  <si>
    <t>Dead Miles</t>
  </si>
  <si>
    <t>Ineligible Minutes</t>
  </si>
  <si>
    <t>Ineligible Miles</t>
  </si>
  <si>
    <t>Total Daily Minutes</t>
  </si>
  <si>
    <t>Total Daily Miles</t>
  </si>
  <si>
    <t>Days Run</t>
  </si>
  <si>
    <t>Calculations</t>
  </si>
  <si>
    <t>Ineligible</t>
  </si>
  <si>
    <t>Minutes</t>
  </si>
  <si>
    <t>Stop Types</t>
  </si>
  <si>
    <t>Regular Ed.</t>
  </si>
  <si>
    <t>SPED</t>
  </si>
  <si>
    <t>Special Ed.</t>
  </si>
  <si>
    <t>R/SP</t>
  </si>
  <si>
    <t>Regular/Special Ed.</t>
  </si>
  <si>
    <t>COUR</t>
  </si>
  <si>
    <t>Ineligible - Courtesy</t>
  </si>
  <si>
    <t>IN-DIR</t>
  </si>
  <si>
    <t>Ineligible - Hazard on direct path to/from school</t>
  </si>
  <si>
    <t>IN-NOT</t>
  </si>
  <si>
    <t>Ineligible - Hazard NOT on direct path to/from school</t>
  </si>
  <si>
    <t>Miles</t>
  </si>
  <si>
    <t>Trans2014</t>
  </si>
  <si>
    <t>Page Break</t>
  </si>
  <si>
    <t xml:space="preserve">Ineligible </t>
  </si>
  <si>
    <t>Bell Time:</t>
  </si>
  <si>
    <t>School:</t>
  </si>
  <si>
    <t>First School in Afternoon?</t>
  </si>
  <si>
    <t>Y/N</t>
  </si>
  <si>
    <t>Depart School</t>
  </si>
  <si>
    <t>Location / Address</t>
  </si>
  <si>
    <t>End of PM Parking / Layover</t>
  </si>
  <si>
    <t xml:space="preserve">Loaded </t>
  </si>
  <si>
    <t>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</si>
</sst>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3" borderId="0" xfId="0" applyFill="1"/>
    <xf numFmtId="0" fontId="0" fillId="0" borderId="0" xfId="0" applyFill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6" fillId="3" borderId="7" xfId="0" applyFont="1" applyFill="1" applyBorder="1"/>
    <xf numFmtId="0" fontId="6" fillId="3" borderId="0" xfId="0" applyFont="1" applyFill="1" applyBorder="1"/>
    <xf numFmtId="0" fontId="0" fillId="0" borderId="0" xfId="0" applyFont="1" applyFill="1" applyBorder="1" applyAlignment="1">
      <alignment horizontal="left"/>
    </xf>
    <xf numFmtId="2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/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 vertical="center"/>
    </xf>
    <xf numFmtId="164" fontId="8" fillId="5" borderId="3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20" fontId="8" fillId="2" borderId="2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20" fontId="1" fillId="5" borderId="2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20" fontId="0" fillId="3" borderId="2" xfId="0" applyNumberFormat="1" applyFill="1" applyBorder="1" applyAlignment="1" applyProtection="1">
      <alignment horizontal="center" vertical="center"/>
      <protection locked="0"/>
    </xf>
    <xf numFmtId="20" fontId="0" fillId="3" borderId="3" xfId="0" applyNumberForma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20" fontId="0" fillId="3" borderId="4" xfId="0" applyNumberFormat="1" applyFill="1" applyBorder="1" applyAlignment="1" applyProtection="1">
      <alignment horizontal="center" vertical="center"/>
      <protection locked="0"/>
    </xf>
    <xf numFmtId="20" fontId="0" fillId="3" borderId="5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20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20" fontId="0" fillId="0" borderId="33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 applyProtection="1">
      <alignment horizontal="center" vertical="center"/>
      <protection locked="0"/>
    </xf>
    <xf numFmtId="164" fontId="0" fillId="0" borderId="34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0" fontId="0" fillId="0" borderId="19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20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0" fontId="0" fillId="0" borderId="34" xfId="0" applyNumberFormat="1" applyBorder="1" applyAlignment="1" applyProtection="1">
      <alignment horizontal="center" vertical="center"/>
      <protection locked="0"/>
    </xf>
    <xf numFmtId="20" fontId="0" fillId="0" borderId="20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20" fontId="0" fillId="0" borderId="28" xfId="0" applyNumberFormat="1" applyBorder="1" applyAlignment="1" applyProtection="1">
      <alignment horizontal="center" vertical="center"/>
      <protection locked="0"/>
    </xf>
    <xf numFmtId="20" fontId="0" fillId="0" borderId="30" xfId="0" applyNumberFormat="1" applyBorder="1" applyAlignment="1" applyProtection="1">
      <alignment horizontal="center" vertical="center"/>
      <protection locked="0"/>
    </xf>
    <xf numFmtId="164" fontId="0" fillId="0" borderId="28" xfId="0" applyNumberFormat="1" applyBorder="1" applyAlignment="1" applyProtection="1">
      <alignment horizontal="center" vertical="center"/>
      <protection locked="0"/>
    </xf>
    <xf numFmtId="164" fontId="0" fillId="0" borderId="30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20" fontId="0" fillId="0" borderId="4" xfId="0" applyNumberFormat="1" applyBorder="1" applyAlignment="1" applyProtection="1">
      <alignment horizontal="center" vertical="center"/>
      <protection locked="0"/>
    </xf>
    <xf numFmtId="20" fontId="0" fillId="0" borderId="5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20" fontId="0" fillId="0" borderId="21" xfId="0" applyNumberFormat="1" applyBorder="1" applyAlignment="1" applyProtection="1">
      <alignment horizontal="center" vertical="center"/>
      <protection locked="0"/>
    </xf>
    <xf numFmtId="20" fontId="0" fillId="0" borderId="22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zoomScaleNormal="100" workbookViewId="0">
      <selection activeCell="B44" sqref="B44:C45"/>
    </sheetView>
  </sheetViews>
  <sheetFormatPr defaultColWidth="6.7265625" defaultRowHeight="14.5" x14ac:dyDescent="0.35"/>
  <cols>
    <col min="17" max="31" width="0" hidden="1" customWidth="1"/>
  </cols>
  <sheetData>
    <row r="1" spans="1:21" x14ac:dyDescent="0.35">
      <c r="A1" s="100" t="s">
        <v>34</v>
      </c>
      <c r="B1" s="101"/>
      <c r="C1" s="102"/>
      <c r="D1" s="103" t="s">
        <v>1</v>
      </c>
      <c r="E1" s="103"/>
      <c r="F1" s="103"/>
      <c r="G1" s="103"/>
      <c r="H1" s="103"/>
      <c r="I1" s="103"/>
      <c r="J1" s="103"/>
      <c r="K1" s="103"/>
      <c r="L1" s="103"/>
      <c r="M1" s="104"/>
      <c r="N1" s="105" t="s">
        <v>0</v>
      </c>
      <c r="O1" s="106"/>
    </row>
    <row r="2" spans="1:21" ht="15" thickBot="1" x14ac:dyDescent="0.4">
      <c r="A2" s="100"/>
      <c r="B2" s="107"/>
      <c r="C2" s="108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9"/>
      <c r="O2" s="110"/>
    </row>
    <row r="3" spans="1:21" ht="15" customHeight="1" thickBot="1" x14ac:dyDescent="0.4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12"/>
      <c r="O3" s="112"/>
    </row>
    <row r="4" spans="1:21" x14ac:dyDescent="0.35">
      <c r="A4" s="113" t="s">
        <v>2</v>
      </c>
      <c r="B4" s="113"/>
      <c r="C4" s="101"/>
      <c r="D4" s="114"/>
      <c r="E4" s="102"/>
      <c r="F4" s="115"/>
      <c r="G4" s="113" t="s">
        <v>3</v>
      </c>
      <c r="H4" s="101"/>
      <c r="I4" s="102"/>
      <c r="J4" s="115"/>
      <c r="K4" s="113" t="s">
        <v>4</v>
      </c>
      <c r="L4" s="101"/>
      <c r="M4" s="114"/>
      <c r="N4" s="114"/>
      <c r="O4" s="102"/>
    </row>
    <row r="5" spans="1:21" ht="15" thickBot="1" x14ac:dyDescent="0.4">
      <c r="A5" s="113"/>
      <c r="B5" s="113"/>
      <c r="C5" s="107"/>
      <c r="D5" s="116"/>
      <c r="E5" s="108"/>
      <c r="F5" s="115"/>
      <c r="G5" s="113"/>
      <c r="H5" s="107"/>
      <c r="I5" s="108"/>
      <c r="J5" s="115"/>
      <c r="K5" s="113"/>
      <c r="L5" s="107"/>
      <c r="M5" s="116"/>
      <c r="N5" s="116"/>
      <c r="O5" s="108"/>
    </row>
    <row r="6" spans="1:21" ht="19" thickBot="1" x14ac:dyDescent="0.4">
      <c r="A6" s="117" t="s">
        <v>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21" x14ac:dyDescent="0.35">
      <c r="A7" s="113" t="s">
        <v>6</v>
      </c>
      <c r="B7" s="118"/>
      <c r="C7" s="119"/>
      <c r="D7" s="120" t="s">
        <v>7</v>
      </c>
      <c r="E7" s="113"/>
      <c r="F7" s="121"/>
      <c r="G7" s="122"/>
      <c r="H7" s="123"/>
      <c r="I7" s="124" t="s">
        <v>8</v>
      </c>
      <c r="J7" s="125"/>
      <c r="K7" s="126"/>
      <c r="L7" s="127"/>
      <c r="M7" s="127"/>
      <c r="N7" s="127"/>
      <c r="O7" s="128"/>
    </row>
    <row r="8" spans="1:21" ht="15" thickBot="1" x14ac:dyDescent="0.4">
      <c r="A8" s="113"/>
      <c r="B8" s="129"/>
      <c r="C8" s="130"/>
      <c r="D8" s="120"/>
      <c r="E8" s="113"/>
      <c r="F8" s="131"/>
      <c r="G8" s="132"/>
      <c r="H8" s="133"/>
      <c r="I8" s="124"/>
      <c r="J8" s="125"/>
      <c r="K8" s="134"/>
      <c r="L8" s="135"/>
      <c r="M8" s="135"/>
      <c r="N8" s="135"/>
      <c r="O8" s="136"/>
    </row>
    <row r="9" spans="1:21" ht="19" thickBot="1" x14ac:dyDescent="0.4">
      <c r="A9" s="117" t="s">
        <v>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R9" s="9">
        <v>1.3888888888888889E-3</v>
      </c>
    </row>
    <row r="10" spans="1:21" ht="15" thickBot="1" x14ac:dyDescent="0.4">
      <c r="A10" s="215" t="s">
        <v>10</v>
      </c>
      <c r="B10" s="216" t="s">
        <v>11</v>
      </c>
      <c r="C10" s="217" t="s">
        <v>12</v>
      </c>
      <c r="D10" s="218"/>
      <c r="E10" s="217" t="s">
        <v>13</v>
      </c>
      <c r="F10" s="218"/>
      <c r="G10" s="217" t="s">
        <v>14</v>
      </c>
      <c r="H10" s="219"/>
      <c r="I10" s="219"/>
      <c r="J10" s="218"/>
      <c r="K10" s="220" t="s">
        <v>15</v>
      </c>
      <c r="L10" s="221"/>
      <c r="M10" s="221"/>
      <c r="N10" s="221"/>
      <c r="O10" s="222"/>
      <c r="R10" t="s">
        <v>53</v>
      </c>
      <c r="U10" t="s">
        <v>53</v>
      </c>
    </row>
    <row r="11" spans="1:21" ht="15" thickBot="1" x14ac:dyDescent="0.4">
      <c r="A11" s="223"/>
      <c r="B11" s="224"/>
      <c r="C11" s="225"/>
      <c r="D11" s="226"/>
      <c r="E11" s="225"/>
      <c r="F11" s="226"/>
      <c r="G11" s="225"/>
      <c r="H11" s="227"/>
      <c r="I11" s="227"/>
      <c r="J11" s="226"/>
      <c r="K11" s="228" t="s">
        <v>17</v>
      </c>
      <c r="L11" s="195" t="s">
        <v>18</v>
      </c>
      <c r="M11" s="195" t="s">
        <v>19</v>
      </c>
      <c r="N11" s="195" t="s">
        <v>20</v>
      </c>
      <c r="O11" s="195" t="s">
        <v>21</v>
      </c>
      <c r="R11" s="8" t="s">
        <v>37</v>
      </c>
      <c r="U11" s="8" t="s">
        <v>50</v>
      </c>
    </row>
    <row r="12" spans="1:21" x14ac:dyDescent="0.35">
      <c r="A12" s="163">
        <v>1</v>
      </c>
      <c r="B12" s="163" t="s">
        <v>48</v>
      </c>
      <c r="C12" s="164"/>
      <c r="D12" s="229"/>
      <c r="E12" s="166"/>
      <c r="F12" s="167"/>
      <c r="G12" s="168"/>
      <c r="H12" s="169"/>
      <c r="I12" s="169"/>
      <c r="J12" s="165"/>
      <c r="K12" s="163"/>
      <c r="L12" s="163"/>
      <c r="M12" s="163"/>
      <c r="N12" s="163"/>
      <c r="O12" s="163"/>
      <c r="R12" s="15">
        <f>IF(B12='Stop Types'!$A$8,C12-B7,IF(B12='Stop Types'!$A$7,$R$9,0))</f>
        <v>0</v>
      </c>
      <c r="U12" s="16">
        <f>IF(B12='Stop Types'!$A$8,E12-F7,0)</f>
        <v>0</v>
      </c>
    </row>
    <row r="13" spans="1:21" x14ac:dyDescent="0.35">
      <c r="A13" s="170"/>
      <c r="B13" s="170"/>
      <c r="C13" s="176"/>
      <c r="D13" s="230"/>
      <c r="E13" s="173"/>
      <c r="F13" s="174"/>
      <c r="G13" s="171"/>
      <c r="H13" s="175"/>
      <c r="I13" s="175"/>
      <c r="J13" s="172"/>
      <c r="K13" s="170"/>
      <c r="L13" s="170"/>
      <c r="M13" s="170"/>
      <c r="N13" s="170"/>
      <c r="O13" s="170"/>
      <c r="R13" s="15"/>
      <c r="U13" s="16"/>
    </row>
    <row r="14" spans="1:21" x14ac:dyDescent="0.35">
      <c r="A14" s="170">
        <v>2</v>
      </c>
      <c r="B14" s="170"/>
      <c r="C14" s="176"/>
      <c r="D14" s="230"/>
      <c r="E14" s="173"/>
      <c r="F14" s="174"/>
      <c r="G14" s="171"/>
      <c r="H14" s="175"/>
      <c r="I14" s="175"/>
      <c r="J14" s="172"/>
      <c r="K14" s="170"/>
      <c r="L14" s="170"/>
      <c r="M14" s="170"/>
      <c r="N14" s="170"/>
      <c r="O14" s="170"/>
      <c r="R14" s="15">
        <f>IF(B14='Stop Types'!$A$8,C14-C12,IF(B14='Stop Types'!$A$7,$R$9,0))</f>
        <v>0</v>
      </c>
      <c r="U14" s="16">
        <f>IF(B14='Stop Types'!$A$8,E14-E12,0)</f>
        <v>0</v>
      </c>
    </row>
    <row r="15" spans="1:21" x14ac:dyDescent="0.35">
      <c r="A15" s="170"/>
      <c r="B15" s="170"/>
      <c r="C15" s="176"/>
      <c r="D15" s="230"/>
      <c r="E15" s="173"/>
      <c r="F15" s="174"/>
      <c r="G15" s="171"/>
      <c r="H15" s="175"/>
      <c r="I15" s="175"/>
      <c r="J15" s="172"/>
      <c r="K15" s="170"/>
      <c r="L15" s="170"/>
      <c r="M15" s="170"/>
      <c r="N15" s="170"/>
      <c r="O15" s="170"/>
      <c r="R15" s="15"/>
      <c r="U15" s="16"/>
    </row>
    <row r="16" spans="1:21" x14ac:dyDescent="0.35">
      <c r="A16" s="170">
        <v>3</v>
      </c>
      <c r="B16" s="170"/>
      <c r="C16" s="176"/>
      <c r="D16" s="230"/>
      <c r="E16" s="173"/>
      <c r="F16" s="174"/>
      <c r="G16" s="171"/>
      <c r="H16" s="175"/>
      <c r="I16" s="175"/>
      <c r="J16" s="172"/>
      <c r="K16" s="170"/>
      <c r="L16" s="170"/>
      <c r="M16" s="170"/>
      <c r="N16" s="170"/>
      <c r="O16" s="170"/>
      <c r="R16" s="15">
        <f>IF(B16='Stop Types'!$A$8,C16-C14,IF(B16='Stop Types'!$A$7,$R$9,0))</f>
        <v>0</v>
      </c>
      <c r="U16" s="16">
        <f>IF(B16='Stop Types'!$A$8,E16-E14,0)</f>
        <v>0</v>
      </c>
    </row>
    <row r="17" spans="1:21" x14ac:dyDescent="0.35">
      <c r="A17" s="170"/>
      <c r="B17" s="170"/>
      <c r="C17" s="176"/>
      <c r="D17" s="230"/>
      <c r="E17" s="173"/>
      <c r="F17" s="174"/>
      <c r="G17" s="171"/>
      <c r="H17" s="175"/>
      <c r="I17" s="175"/>
      <c r="J17" s="172"/>
      <c r="K17" s="170"/>
      <c r="L17" s="170"/>
      <c r="M17" s="170"/>
      <c r="N17" s="170"/>
      <c r="O17" s="170"/>
      <c r="R17" s="15"/>
      <c r="U17" s="16"/>
    </row>
    <row r="18" spans="1:21" x14ac:dyDescent="0.35">
      <c r="A18" s="170">
        <v>4</v>
      </c>
      <c r="B18" s="170"/>
      <c r="C18" s="176"/>
      <c r="D18" s="230"/>
      <c r="E18" s="173"/>
      <c r="F18" s="174"/>
      <c r="G18" s="171"/>
      <c r="H18" s="175"/>
      <c r="I18" s="175"/>
      <c r="J18" s="172"/>
      <c r="K18" s="170"/>
      <c r="L18" s="170"/>
      <c r="M18" s="170"/>
      <c r="N18" s="170"/>
      <c r="O18" s="170"/>
      <c r="R18" s="15">
        <f>IF(B18='Stop Types'!$A$8,C18-C16,IF(B18='Stop Types'!$A$7,$R$9,0))</f>
        <v>0</v>
      </c>
      <c r="U18" s="16">
        <f>IF(B18='Stop Types'!$A$8,E18-E16,0)</f>
        <v>0</v>
      </c>
    </row>
    <row r="19" spans="1:21" x14ac:dyDescent="0.35">
      <c r="A19" s="170"/>
      <c r="B19" s="170"/>
      <c r="C19" s="176"/>
      <c r="D19" s="230"/>
      <c r="E19" s="173"/>
      <c r="F19" s="174"/>
      <c r="G19" s="171"/>
      <c r="H19" s="175"/>
      <c r="I19" s="175"/>
      <c r="J19" s="172"/>
      <c r="K19" s="170"/>
      <c r="L19" s="170"/>
      <c r="M19" s="170"/>
      <c r="N19" s="170"/>
      <c r="O19" s="170"/>
      <c r="R19" s="15"/>
      <c r="U19" s="16"/>
    </row>
    <row r="20" spans="1:21" x14ac:dyDescent="0.35">
      <c r="A20" s="170">
        <v>5</v>
      </c>
      <c r="B20" s="170"/>
      <c r="C20" s="176"/>
      <c r="D20" s="230"/>
      <c r="E20" s="173"/>
      <c r="F20" s="174"/>
      <c r="G20" s="171"/>
      <c r="H20" s="175"/>
      <c r="I20" s="175"/>
      <c r="J20" s="172"/>
      <c r="K20" s="170"/>
      <c r="L20" s="170"/>
      <c r="M20" s="170"/>
      <c r="N20" s="170"/>
      <c r="O20" s="170"/>
      <c r="R20" s="15">
        <f>IF(B20='Stop Types'!$A$8,C20-C18,IF(B20='Stop Types'!$A$7,$R$9,0))</f>
        <v>0</v>
      </c>
      <c r="U20" s="16">
        <f>IF(B20='Stop Types'!$A$8,E20-E18,0)</f>
        <v>0</v>
      </c>
    </row>
    <row r="21" spans="1:21" x14ac:dyDescent="0.35">
      <c r="A21" s="170"/>
      <c r="B21" s="170"/>
      <c r="C21" s="176"/>
      <c r="D21" s="230"/>
      <c r="E21" s="173"/>
      <c r="F21" s="174"/>
      <c r="G21" s="171"/>
      <c r="H21" s="175"/>
      <c r="I21" s="175"/>
      <c r="J21" s="172"/>
      <c r="K21" s="170"/>
      <c r="L21" s="170"/>
      <c r="M21" s="170"/>
      <c r="N21" s="170"/>
      <c r="O21" s="170"/>
      <c r="R21" s="15"/>
      <c r="U21" s="16"/>
    </row>
    <row r="22" spans="1:21" x14ac:dyDescent="0.35">
      <c r="A22" s="170">
        <v>6</v>
      </c>
      <c r="B22" s="170"/>
      <c r="C22" s="176"/>
      <c r="D22" s="230"/>
      <c r="E22" s="173"/>
      <c r="F22" s="174"/>
      <c r="G22" s="171"/>
      <c r="H22" s="175"/>
      <c r="I22" s="175"/>
      <c r="J22" s="172"/>
      <c r="K22" s="170"/>
      <c r="L22" s="170"/>
      <c r="M22" s="170"/>
      <c r="N22" s="170"/>
      <c r="O22" s="170"/>
      <c r="R22" s="15">
        <f>IF(B22='Stop Types'!$A$8,C22-C20,IF(B22='Stop Types'!$A$7,$R$9,0))</f>
        <v>0</v>
      </c>
      <c r="U22" s="16">
        <f>IF(B22='Stop Types'!$A$8,E22-E20,0)</f>
        <v>0</v>
      </c>
    </row>
    <row r="23" spans="1:21" x14ac:dyDescent="0.35">
      <c r="A23" s="170"/>
      <c r="B23" s="170"/>
      <c r="C23" s="176"/>
      <c r="D23" s="230"/>
      <c r="E23" s="173"/>
      <c r="F23" s="174"/>
      <c r="G23" s="171"/>
      <c r="H23" s="175"/>
      <c r="I23" s="175"/>
      <c r="J23" s="172"/>
      <c r="K23" s="170"/>
      <c r="L23" s="170"/>
      <c r="M23" s="170"/>
      <c r="N23" s="170"/>
      <c r="O23" s="170"/>
      <c r="R23" s="15"/>
      <c r="U23" s="16"/>
    </row>
    <row r="24" spans="1:21" x14ac:dyDescent="0.35">
      <c r="A24" s="170">
        <v>7</v>
      </c>
      <c r="B24" s="170"/>
      <c r="C24" s="176"/>
      <c r="D24" s="230"/>
      <c r="E24" s="173"/>
      <c r="F24" s="174"/>
      <c r="G24" s="171"/>
      <c r="H24" s="175"/>
      <c r="I24" s="175"/>
      <c r="J24" s="172"/>
      <c r="K24" s="170"/>
      <c r="L24" s="170"/>
      <c r="M24" s="170"/>
      <c r="N24" s="170"/>
      <c r="O24" s="170"/>
      <c r="R24" s="15">
        <f>IF(B24='Stop Types'!$A$8,C24-C22,IF(B24='Stop Types'!$A$7,$R$9,0))</f>
        <v>0</v>
      </c>
      <c r="U24" s="16">
        <f>IF(B24='Stop Types'!$A$8,E24-E22,0)</f>
        <v>0</v>
      </c>
    </row>
    <row r="25" spans="1:21" x14ac:dyDescent="0.35">
      <c r="A25" s="170"/>
      <c r="B25" s="170"/>
      <c r="C25" s="176"/>
      <c r="D25" s="230"/>
      <c r="E25" s="173"/>
      <c r="F25" s="174"/>
      <c r="G25" s="171"/>
      <c r="H25" s="175"/>
      <c r="I25" s="175"/>
      <c r="J25" s="172"/>
      <c r="K25" s="170"/>
      <c r="L25" s="170"/>
      <c r="M25" s="170"/>
      <c r="N25" s="170"/>
      <c r="O25" s="170"/>
      <c r="R25" s="15"/>
      <c r="U25" s="16"/>
    </row>
    <row r="26" spans="1:21" x14ac:dyDescent="0.35">
      <c r="A26" s="170">
        <v>8</v>
      </c>
      <c r="B26" s="170"/>
      <c r="C26" s="176"/>
      <c r="D26" s="230"/>
      <c r="E26" s="173"/>
      <c r="F26" s="174"/>
      <c r="G26" s="171"/>
      <c r="H26" s="175"/>
      <c r="I26" s="175"/>
      <c r="J26" s="172"/>
      <c r="K26" s="170"/>
      <c r="L26" s="170"/>
      <c r="M26" s="170"/>
      <c r="N26" s="170"/>
      <c r="O26" s="170"/>
      <c r="R26" s="15">
        <f>IF(B26='Stop Types'!$A$8,C26-C24,IF(B26='Stop Types'!$A$7,$R$9,0))</f>
        <v>0</v>
      </c>
      <c r="U26" s="16">
        <f>IF(B26='Stop Types'!$A$8,E26-E24,0)</f>
        <v>0</v>
      </c>
    </row>
    <row r="27" spans="1:21" x14ac:dyDescent="0.35">
      <c r="A27" s="170"/>
      <c r="B27" s="170"/>
      <c r="C27" s="176"/>
      <c r="D27" s="230"/>
      <c r="E27" s="173"/>
      <c r="F27" s="174"/>
      <c r="G27" s="171"/>
      <c r="H27" s="175"/>
      <c r="I27" s="175"/>
      <c r="J27" s="172"/>
      <c r="K27" s="170"/>
      <c r="L27" s="170"/>
      <c r="M27" s="170"/>
      <c r="N27" s="170"/>
      <c r="O27" s="170"/>
      <c r="R27" s="15"/>
      <c r="U27" s="16"/>
    </row>
    <row r="28" spans="1:21" x14ac:dyDescent="0.35">
      <c r="A28" s="170">
        <v>9</v>
      </c>
      <c r="B28" s="170"/>
      <c r="C28" s="176"/>
      <c r="D28" s="230"/>
      <c r="E28" s="173"/>
      <c r="F28" s="174"/>
      <c r="G28" s="171"/>
      <c r="H28" s="175"/>
      <c r="I28" s="175"/>
      <c r="J28" s="172"/>
      <c r="K28" s="170"/>
      <c r="L28" s="170"/>
      <c r="M28" s="170"/>
      <c r="N28" s="170"/>
      <c r="O28" s="170"/>
      <c r="R28" s="15">
        <f>IF(B28='Stop Types'!$A$8,C28-C26,IF(B28='Stop Types'!$A$7,$R$9,0))</f>
        <v>0</v>
      </c>
      <c r="U28" s="16">
        <f>IF(B28='Stop Types'!$A$8,E28-E26,0)</f>
        <v>0</v>
      </c>
    </row>
    <row r="29" spans="1:21" x14ac:dyDescent="0.35">
      <c r="A29" s="170"/>
      <c r="B29" s="170"/>
      <c r="C29" s="176"/>
      <c r="D29" s="230"/>
      <c r="E29" s="173"/>
      <c r="F29" s="174"/>
      <c r="G29" s="171"/>
      <c r="H29" s="175"/>
      <c r="I29" s="175"/>
      <c r="J29" s="172"/>
      <c r="K29" s="170"/>
      <c r="L29" s="170"/>
      <c r="M29" s="170"/>
      <c r="N29" s="170"/>
      <c r="O29" s="170"/>
      <c r="R29" s="15"/>
      <c r="U29" s="16"/>
    </row>
    <row r="30" spans="1:21" x14ac:dyDescent="0.35">
      <c r="A30" s="170">
        <v>10</v>
      </c>
      <c r="B30" s="170"/>
      <c r="C30" s="176"/>
      <c r="D30" s="230"/>
      <c r="E30" s="173"/>
      <c r="F30" s="174"/>
      <c r="G30" s="171"/>
      <c r="H30" s="175"/>
      <c r="I30" s="175"/>
      <c r="J30" s="172"/>
      <c r="K30" s="170"/>
      <c r="L30" s="170"/>
      <c r="M30" s="170"/>
      <c r="N30" s="170"/>
      <c r="O30" s="170"/>
      <c r="R30" s="15">
        <f>IF(B30='Stop Types'!$A$8,C30-C28,IF(B30='Stop Types'!$A$7,$R$9,0))</f>
        <v>0</v>
      </c>
      <c r="U30" s="16">
        <f>IF(B30='Stop Types'!$A$8,E30-E28,0)</f>
        <v>0</v>
      </c>
    </row>
    <row r="31" spans="1:21" x14ac:dyDescent="0.35">
      <c r="A31" s="170"/>
      <c r="B31" s="170"/>
      <c r="C31" s="176"/>
      <c r="D31" s="230"/>
      <c r="E31" s="173"/>
      <c r="F31" s="174"/>
      <c r="G31" s="171"/>
      <c r="H31" s="175"/>
      <c r="I31" s="175"/>
      <c r="J31" s="172"/>
      <c r="K31" s="170"/>
      <c r="L31" s="170"/>
      <c r="M31" s="170"/>
      <c r="N31" s="170"/>
      <c r="O31" s="170"/>
      <c r="R31" s="15"/>
      <c r="U31" s="16"/>
    </row>
    <row r="32" spans="1:21" x14ac:dyDescent="0.35">
      <c r="A32" s="170">
        <v>11</v>
      </c>
      <c r="B32" s="170"/>
      <c r="C32" s="176"/>
      <c r="D32" s="230"/>
      <c r="E32" s="173"/>
      <c r="F32" s="174"/>
      <c r="G32" s="171"/>
      <c r="H32" s="175"/>
      <c r="I32" s="175"/>
      <c r="J32" s="172"/>
      <c r="K32" s="170"/>
      <c r="L32" s="170"/>
      <c r="M32" s="170"/>
      <c r="N32" s="170"/>
      <c r="O32" s="170"/>
      <c r="R32" s="15">
        <f>IF(B32='Stop Types'!$A$8,C32-C30,IF(B32='Stop Types'!$A$7,$R$9,0))</f>
        <v>0</v>
      </c>
      <c r="U32" s="16">
        <f>IF(B32='Stop Types'!$A$8,E32-E30,0)</f>
        <v>0</v>
      </c>
    </row>
    <row r="33" spans="1:31" x14ac:dyDescent="0.35">
      <c r="A33" s="170"/>
      <c r="B33" s="170"/>
      <c r="C33" s="176"/>
      <c r="D33" s="230"/>
      <c r="E33" s="173"/>
      <c r="F33" s="174"/>
      <c r="G33" s="171"/>
      <c r="H33" s="175"/>
      <c r="I33" s="175"/>
      <c r="J33" s="172"/>
      <c r="K33" s="170"/>
      <c r="L33" s="170"/>
      <c r="M33" s="170"/>
      <c r="N33" s="170"/>
      <c r="O33" s="170"/>
      <c r="R33" s="15"/>
      <c r="U33" s="16"/>
    </row>
    <row r="34" spans="1:31" x14ac:dyDescent="0.35">
      <c r="A34" s="170">
        <v>12</v>
      </c>
      <c r="B34" s="170"/>
      <c r="C34" s="176"/>
      <c r="D34" s="230"/>
      <c r="E34" s="173"/>
      <c r="F34" s="174"/>
      <c r="G34" s="171"/>
      <c r="H34" s="175"/>
      <c r="I34" s="175"/>
      <c r="J34" s="172"/>
      <c r="K34" s="170"/>
      <c r="L34" s="170"/>
      <c r="M34" s="170"/>
      <c r="N34" s="170"/>
      <c r="O34" s="177"/>
      <c r="R34" s="15">
        <f>IF(B34='Stop Types'!$A$8,C34-C32,IF(B34='Stop Types'!$A$7,$R$9,0))</f>
        <v>0</v>
      </c>
      <c r="U34" s="16">
        <f>IF(B34='Stop Types'!$A$8,E34-E32,0)</f>
        <v>0</v>
      </c>
    </row>
    <row r="35" spans="1:31" x14ac:dyDescent="0.35">
      <c r="A35" s="170"/>
      <c r="B35" s="170"/>
      <c r="C35" s="176"/>
      <c r="D35" s="230"/>
      <c r="E35" s="173"/>
      <c r="F35" s="174"/>
      <c r="G35" s="171"/>
      <c r="H35" s="175"/>
      <c r="I35" s="175"/>
      <c r="J35" s="172"/>
      <c r="K35" s="170"/>
      <c r="L35" s="170"/>
      <c r="M35" s="170"/>
      <c r="N35" s="170"/>
      <c r="O35" s="177"/>
      <c r="R35" s="15"/>
      <c r="U35" s="16"/>
    </row>
    <row r="36" spans="1:31" x14ac:dyDescent="0.35">
      <c r="A36" s="170">
        <v>13</v>
      </c>
      <c r="B36" s="170"/>
      <c r="C36" s="176"/>
      <c r="D36" s="230"/>
      <c r="E36" s="173"/>
      <c r="F36" s="174"/>
      <c r="G36" s="171"/>
      <c r="H36" s="175"/>
      <c r="I36" s="175"/>
      <c r="J36" s="172"/>
      <c r="K36" s="170"/>
      <c r="L36" s="170"/>
      <c r="M36" s="170"/>
      <c r="N36" s="170"/>
      <c r="O36" s="170"/>
      <c r="R36" s="15">
        <f>IF(B36='Stop Types'!$A$8,C36-C34,IF(B36='Stop Types'!$A$7,$R$9,0))</f>
        <v>0</v>
      </c>
      <c r="U36" s="16">
        <f>IF(B36='Stop Types'!$A$8,E36-E34,0)</f>
        <v>0</v>
      </c>
    </row>
    <row r="37" spans="1:31" ht="15" thickBot="1" x14ac:dyDescent="0.4">
      <c r="A37" s="178"/>
      <c r="B37" s="178"/>
      <c r="C37" s="252"/>
      <c r="D37" s="253"/>
      <c r="E37" s="207"/>
      <c r="F37" s="208"/>
      <c r="G37" s="179"/>
      <c r="H37" s="181"/>
      <c r="I37" s="181"/>
      <c r="J37" s="180"/>
      <c r="K37" s="178"/>
      <c r="L37" s="178"/>
      <c r="M37" s="178"/>
      <c r="N37" s="178"/>
      <c r="O37" s="178"/>
      <c r="R37" s="15"/>
      <c r="U37" s="16"/>
    </row>
    <row r="38" spans="1:31" x14ac:dyDescent="0.35">
      <c r="A38" s="115"/>
      <c r="B38" s="115"/>
      <c r="C38" s="115"/>
      <c r="D38" s="115"/>
      <c r="E38" s="115"/>
      <c r="F38" s="115"/>
      <c r="G38" s="115"/>
      <c r="H38" s="115"/>
      <c r="I38" s="210" t="s">
        <v>22</v>
      </c>
      <c r="J38" s="210"/>
      <c r="K38" s="60">
        <f>SUM(K12:K37)</f>
        <v>0</v>
      </c>
      <c r="L38" s="60">
        <f t="shared" ref="L38:O38" si="0">SUM(L12:L37)</f>
        <v>0</v>
      </c>
      <c r="M38" s="60">
        <f t="shared" si="0"/>
        <v>0</v>
      </c>
      <c r="N38" s="60">
        <f t="shared" si="0"/>
        <v>0</v>
      </c>
      <c r="O38" s="60">
        <f t="shared" si="0"/>
        <v>0</v>
      </c>
    </row>
    <row r="39" spans="1:31" ht="15" thickBot="1" x14ac:dyDescent="0.4">
      <c r="A39" s="115"/>
      <c r="B39" s="115"/>
      <c r="C39" s="115"/>
      <c r="D39" s="115"/>
      <c r="E39" s="115"/>
      <c r="F39" s="115"/>
      <c r="G39" s="115"/>
      <c r="H39" s="115"/>
      <c r="I39" s="113"/>
      <c r="J39" s="113"/>
      <c r="K39" s="61"/>
      <c r="L39" s="61"/>
      <c r="M39" s="61"/>
      <c r="N39" s="61"/>
      <c r="O39" s="61"/>
    </row>
    <row r="40" spans="1:31" ht="19" thickBot="1" x14ac:dyDescent="0.4">
      <c r="A40" s="117" t="s">
        <v>23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</row>
    <row r="41" spans="1:31" x14ac:dyDescent="0.35">
      <c r="A41" s="113" t="s">
        <v>6</v>
      </c>
      <c r="B41" s="118"/>
      <c r="C41" s="119"/>
      <c r="D41" s="120" t="s">
        <v>7</v>
      </c>
      <c r="E41" s="113"/>
      <c r="F41" s="121"/>
      <c r="G41" s="122"/>
      <c r="H41" s="123"/>
      <c r="I41" s="124" t="s">
        <v>8</v>
      </c>
      <c r="J41" s="125"/>
      <c r="K41" s="126"/>
      <c r="L41" s="127"/>
      <c r="M41" s="127"/>
      <c r="N41" s="127"/>
      <c r="O41" s="128"/>
    </row>
    <row r="42" spans="1:31" ht="15" thickBot="1" x14ac:dyDescent="0.4">
      <c r="A42" s="113"/>
      <c r="B42" s="129"/>
      <c r="C42" s="130"/>
      <c r="D42" s="120"/>
      <c r="E42" s="113"/>
      <c r="F42" s="131"/>
      <c r="G42" s="132"/>
      <c r="H42" s="133"/>
      <c r="I42" s="124"/>
      <c r="J42" s="125"/>
      <c r="K42" s="134"/>
      <c r="L42" s="135"/>
      <c r="M42" s="135"/>
      <c r="N42" s="135"/>
      <c r="O42" s="136"/>
    </row>
    <row r="43" spans="1:31" ht="19" thickBot="1" x14ac:dyDescent="0.4">
      <c r="A43" s="117" t="s">
        <v>24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</row>
    <row r="44" spans="1:31" x14ac:dyDescent="0.35">
      <c r="A44" s="113" t="s">
        <v>6</v>
      </c>
      <c r="B44" s="118"/>
      <c r="C44" s="119"/>
      <c r="D44" s="120" t="s">
        <v>7</v>
      </c>
      <c r="E44" s="113"/>
      <c r="F44" s="121"/>
      <c r="G44" s="122"/>
      <c r="H44" s="123"/>
      <c r="I44" s="124" t="s">
        <v>8</v>
      </c>
      <c r="J44" s="125"/>
      <c r="K44" s="126"/>
      <c r="L44" s="127"/>
      <c r="M44" s="127"/>
      <c r="N44" s="127"/>
      <c r="O44" s="128"/>
    </row>
    <row r="45" spans="1:31" ht="15" thickBot="1" x14ac:dyDescent="0.4">
      <c r="A45" s="113"/>
      <c r="B45" s="129"/>
      <c r="C45" s="130"/>
      <c r="D45" s="120"/>
      <c r="E45" s="113"/>
      <c r="F45" s="131"/>
      <c r="G45" s="132"/>
      <c r="H45" s="133"/>
      <c r="I45" s="124"/>
      <c r="J45" s="125"/>
      <c r="K45" s="134"/>
      <c r="L45" s="135"/>
      <c r="M45" s="135"/>
      <c r="N45" s="135"/>
      <c r="O45" s="136"/>
    </row>
    <row r="46" spans="1:31" ht="19" thickBot="1" x14ac:dyDescent="0.4">
      <c r="A46" s="56" t="s">
        <v>25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31" ht="16" thickBot="1" x14ac:dyDescent="0.4">
      <c r="A47" s="17" t="s">
        <v>26</v>
      </c>
      <c r="B47" s="18"/>
      <c r="C47" s="18"/>
      <c r="D47" s="6"/>
      <c r="E47" s="18" t="s">
        <v>27</v>
      </c>
      <c r="F47" s="18"/>
      <c r="G47" s="18"/>
      <c r="H47" s="6"/>
      <c r="I47" s="18" t="s">
        <v>28</v>
      </c>
      <c r="J47" s="18"/>
      <c r="K47" s="18"/>
      <c r="L47" s="6"/>
      <c r="M47" s="18" t="s">
        <v>29</v>
      </c>
      <c r="N47" s="18"/>
      <c r="O47" s="19"/>
      <c r="Q47" s="17" t="s">
        <v>26</v>
      </c>
      <c r="R47" s="18"/>
      <c r="S47" s="18"/>
      <c r="T47" s="6"/>
      <c r="U47" s="18" t="s">
        <v>27</v>
      </c>
      <c r="V47" s="18"/>
      <c r="W47" s="18"/>
      <c r="X47" s="6"/>
      <c r="Y47" s="18" t="s">
        <v>28</v>
      </c>
      <c r="Z47" s="18"/>
      <c r="AA47" s="18"/>
      <c r="AB47" s="6"/>
      <c r="AC47" s="18" t="s">
        <v>29</v>
      </c>
      <c r="AD47" s="18"/>
      <c r="AE47" s="19"/>
    </row>
    <row r="48" spans="1:31" x14ac:dyDescent="0.35">
      <c r="A48" s="57">
        <f>(HOUR(Q48)*60)+MINUTE(Q48)-A51</f>
        <v>0</v>
      </c>
      <c r="B48" s="45"/>
      <c r="C48" s="46"/>
      <c r="D48" s="4"/>
      <c r="E48" s="50">
        <f>U48-E51</f>
        <v>0</v>
      </c>
      <c r="F48" s="51"/>
      <c r="G48" s="52"/>
      <c r="H48" s="4"/>
      <c r="I48" s="57">
        <f>(HOUR(Y48)*60)+MINUTE(Y48)</f>
        <v>0</v>
      </c>
      <c r="J48" s="45"/>
      <c r="K48" s="46"/>
      <c r="L48" s="4"/>
      <c r="M48" s="50">
        <f>AC48</f>
        <v>0</v>
      </c>
      <c r="N48" s="51"/>
      <c r="O48" s="52"/>
      <c r="Q48" s="44">
        <f>B41-C12</f>
        <v>0</v>
      </c>
      <c r="R48" s="45"/>
      <c r="S48" s="46"/>
      <c r="T48" s="4"/>
      <c r="U48" s="50">
        <f>F41-E12</f>
        <v>0</v>
      </c>
      <c r="V48" s="51"/>
      <c r="W48" s="52"/>
      <c r="X48" s="4"/>
      <c r="Y48" s="44">
        <f>C12-B7+IF(ISBLANK(B44),0,(B44-B41))</f>
        <v>0</v>
      </c>
      <c r="Z48" s="45"/>
      <c r="AA48" s="46"/>
      <c r="AB48" s="4"/>
      <c r="AC48" s="50">
        <f>E12-F7+IF(ISBLANK(F44),0,(F44-F41))</f>
        <v>0</v>
      </c>
      <c r="AD48" s="51"/>
      <c r="AE48" s="52"/>
    </row>
    <row r="49" spans="1:31" ht="15" thickBot="1" x14ac:dyDescent="0.4">
      <c r="A49" s="47"/>
      <c r="B49" s="48"/>
      <c r="C49" s="49"/>
      <c r="D49" s="4"/>
      <c r="E49" s="53"/>
      <c r="F49" s="54"/>
      <c r="G49" s="55"/>
      <c r="H49" s="4"/>
      <c r="I49" s="47"/>
      <c r="J49" s="48"/>
      <c r="K49" s="49"/>
      <c r="L49" s="4"/>
      <c r="M49" s="53"/>
      <c r="N49" s="54"/>
      <c r="O49" s="55"/>
      <c r="Q49" s="47"/>
      <c r="R49" s="48"/>
      <c r="S49" s="49"/>
      <c r="T49" s="4"/>
      <c r="U49" s="53"/>
      <c r="V49" s="54"/>
      <c r="W49" s="55"/>
      <c r="X49" s="4"/>
      <c r="Y49" s="47"/>
      <c r="Z49" s="48"/>
      <c r="AA49" s="49"/>
      <c r="AB49" s="4"/>
      <c r="AC49" s="53"/>
      <c r="AD49" s="54"/>
      <c r="AE49" s="55"/>
    </row>
    <row r="50" spans="1:31" ht="16" thickBot="1" x14ac:dyDescent="0.4">
      <c r="A50" s="17" t="s">
        <v>30</v>
      </c>
      <c r="B50" s="18"/>
      <c r="C50" s="18"/>
      <c r="D50" s="7"/>
      <c r="E50" s="18" t="s">
        <v>31</v>
      </c>
      <c r="F50" s="18"/>
      <c r="G50" s="18"/>
      <c r="H50" s="7"/>
      <c r="I50" s="18" t="s">
        <v>32</v>
      </c>
      <c r="J50" s="18"/>
      <c r="K50" s="18"/>
      <c r="L50" s="7"/>
      <c r="M50" s="18" t="s">
        <v>33</v>
      </c>
      <c r="N50" s="18"/>
      <c r="O50" s="19"/>
      <c r="Q50" s="17" t="s">
        <v>30</v>
      </c>
      <c r="R50" s="18"/>
      <c r="S50" s="18"/>
      <c r="T50" s="7"/>
      <c r="U50" s="18" t="s">
        <v>31</v>
      </c>
      <c r="V50" s="18"/>
      <c r="W50" s="18"/>
      <c r="X50" s="7"/>
      <c r="Y50" s="18" t="s">
        <v>32</v>
      </c>
      <c r="Z50" s="18"/>
      <c r="AA50" s="18"/>
      <c r="AB50" s="7"/>
      <c r="AC50" s="18" t="s">
        <v>33</v>
      </c>
      <c r="AD50" s="18"/>
      <c r="AE50" s="19"/>
    </row>
    <row r="51" spans="1:31" x14ac:dyDescent="0.35">
      <c r="A51" s="20">
        <f>(HOUR(Q51)*60)+MINUTE(Q51)</f>
        <v>0</v>
      </c>
      <c r="B51" s="21"/>
      <c r="C51" s="22"/>
      <c r="D51" s="4"/>
      <c r="E51" s="26">
        <f>U51</f>
        <v>0</v>
      </c>
      <c r="F51" s="27"/>
      <c r="G51" s="28"/>
      <c r="H51" s="4"/>
      <c r="I51" s="32">
        <f>A48+I48+A51</f>
        <v>0</v>
      </c>
      <c r="J51" s="33"/>
      <c r="K51" s="34"/>
      <c r="L51" s="4"/>
      <c r="M51" s="38">
        <f>E48+M48+E51</f>
        <v>0</v>
      </c>
      <c r="N51" s="39"/>
      <c r="O51" s="40"/>
      <c r="Q51" s="20">
        <f>SUM(R12:R37)</f>
        <v>0</v>
      </c>
      <c r="R51" s="21"/>
      <c r="S51" s="22"/>
      <c r="T51" s="4"/>
      <c r="U51" s="26">
        <f>SUM(U12:U37)</f>
        <v>0</v>
      </c>
      <c r="V51" s="27"/>
      <c r="W51" s="28"/>
      <c r="X51" s="4"/>
      <c r="Y51" s="32">
        <f>Q48+Y48+Q51</f>
        <v>0</v>
      </c>
      <c r="Z51" s="33"/>
      <c r="AA51" s="34"/>
      <c r="AB51" s="4"/>
      <c r="AC51" s="38">
        <f>U48+AC48+U51</f>
        <v>0</v>
      </c>
      <c r="AD51" s="39"/>
      <c r="AE51" s="40"/>
    </row>
    <row r="52" spans="1:31" ht="15" thickBot="1" x14ac:dyDescent="0.4">
      <c r="A52" s="23"/>
      <c r="B52" s="24"/>
      <c r="C52" s="25"/>
      <c r="D52" s="5"/>
      <c r="E52" s="29"/>
      <c r="F52" s="30"/>
      <c r="G52" s="31"/>
      <c r="H52" s="5"/>
      <c r="I52" s="35"/>
      <c r="J52" s="36"/>
      <c r="K52" s="37"/>
      <c r="L52" s="5"/>
      <c r="M52" s="41"/>
      <c r="N52" s="42"/>
      <c r="O52" s="43"/>
      <c r="Q52" s="23"/>
      <c r="R52" s="24"/>
      <c r="S52" s="25"/>
      <c r="T52" s="5"/>
      <c r="U52" s="29"/>
      <c r="V52" s="30"/>
      <c r="W52" s="31"/>
      <c r="X52" s="5"/>
      <c r="Y52" s="35"/>
      <c r="Z52" s="36"/>
      <c r="AA52" s="37"/>
      <c r="AB52" s="5"/>
      <c r="AC52" s="41"/>
      <c r="AD52" s="42"/>
      <c r="AE52" s="43"/>
    </row>
    <row r="55" spans="1:31" x14ac:dyDescent="0.35">
      <c r="A55" s="14" t="s">
        <v>51</v>
      </c>
    </row>
  </sheetData>
  <sheetProtection algorithmName="SHA-512" hashValue="DQjlksDZSuqy4pEe6vq7sgXbjC8cP+jEw4mlbyHABUuLwH4uGthTpsG6dm5MJ0Ak5hwofP2lf7iuKSgRwRy4bw==" saltValue="mH755shlsNai10Aruky5ZA==" spinCount="100000" sheet="1" objects="1" scenarios="1" selectLockedCells="1"/>
  <protectedRanges>
    <protectedRange sqref="B1 D1 C4 H4 L4 B7 F7 K7 B12:O37" name="To_33_1"/>
    <protectedRange sqref="B41 F41 K41 B44 F44 K44" name="To_33_0"/>
    <protectedRange sqref="B1 D1 C4 H4 L4 B7 F7 K7 B12:O37 B41 F41 K41 B44 F44 K44" name="To_13"/>
  </protectedRanges>
  <mergeCells count="233">
    <mergeCell ref="A1:A2"/>
    <mergeCell ref="B1:C2"/>
    <mergeCell ref="D1:M2"/>
    <mergeCell ref="N1:O2"/>
    <mergeCell ref="A4:B5"/>
    <mergeCell ref="C4:E5"/>
    <mergeCell ref="G4:G5"/>
    <mergeCell ref="H4:I5"/>
    <mergeCell ref="K4:K5"/>
    <mergeCell ref="L4:O5"/>
    <mergeCell ref="A9:O9"/>
    <mergeCell ref="A10:A11"/>
    <mergeCell ref="B10:B11"/>
    <mergeCell ref="C10:D11"/>
    <mergeCell ref="E10:F11"/>
    <mergeCell ref="G10:J11"/>
    <mergeCell ref="K10:O10"/>
    <mergeCell ref="A6:O6"/>
    <mergeCell ref="A7:A8"/>
    <mergeCell ref="B7:C8"/>
    <mergeCell ref="D7:E8"/>
    <mergeCell ref="F7:H8"/>
    <mergeCell ref="I7:J8"/>
    <mergeCell ref="K7:O8"/>
    <mergeCell ref="L12:L13"/>
    <mergeCell ref="M12:M13"/>
    <mergeCell ref="N12:N13"/>
    <mergeCell ref="O12:O13"/>
    <mergeCell ref="A14:A15"/>
    <mergeCell ref="B14:B15"/>
    <mergeCell ref="C14:D15"/>
    <mergeCell ref="E14:F15"/>
    <mergeCell ref="G14:J15"/>
    <mergeCell ref="K14:K15"/>
    <mergeCell ref="A12:A13"/>
    <mergeCell ref="B12:B13"/>
    <mergeCell ref="C12:D13"/>
    <mergeCell ref="E12:F13"/>
    <mergeCell ref="G12:J13"/>
    <mergeCell ref="K12:K13"/>
    <mergeCell ref="L14:L15"/>
    <mergeCell ref="M14:M15"/>
    <mergeCell ref="N14:N15"/>
    <mergeCell ref="O14:O15"/>
    <mergeCell ref="O16:O17"/>
    <mergeCell ref="A18:A19"/>
    <mergeCell ref="B18:B19"/>
    <mergeCell ref="C18:D19"/>
    <mergeCell ref="E18:F19"/>
    <mergeCell ref="G18:J19"/>
    <mergeCell ref="K18:K19"/>
    <mergeCell ref="L18:L19"/>
    <mergeCell ref="M18:M19"/>
    <mergeCell ref="N18:N19"/>
    <mergeCell ref="O18:O19"/>
    <mergeCell ref="A16:A17"/>
    <mergeCell ref="B16:B17"/>
    <mergeCell ref="C16:D17"/>
    <mergeCell ref="E16:F17"/>
    <mergeCell ref="G16:J17"/>
    <mergeCell ref="K16:K17"/>
    <mergeCell ref="L16:L17"/>
    <mergeCell ref="M16:M17"/>
    <mergeCell ref="N16:N17"/>
    <mergeCell ref="O20:O21"/>
    <mergeCell ref="A22:A23"/>
    <mergeCell ref="B22:B23"/>
    <mergeCell ref="C22:D23"/>
    <mergeCell ref="E22:F23"/>
    <mergeCell ref="G22:J23"/>
    <mergeCell ref="K22:K23"/>
    <mergeCell ref="L22:L23"/>
    <mergeCell ref="M22:M23"/>
    <mergeCell ref="N22:N23"/>
    <mergeCell ref="O22:O23"/>
    <mergeCell ref="A20:A21"/>
    <mergeCell ref="B20:B21"/>
    <mergeCell ref="C20:D21"/>
    <mergeCell ref="E20:F21"/>
    <mergeCell ref="G20:J21"/>
    <mergeCell ref="K20:K21"/>
    <mergeCell ref="L20:L21"/>
    <mergeCell ref="M20:M21"/>
    <mergeCell ref="N20:N21"/>
    <mergeCell ref="O24:O25"/>
    <mergeCell ref="A26:A27"/>
    <mergeCell ref="B26:B27"/>
    <mergeCell ref="C26:D27"/>
    <mergeCell ref="E26:F27"/>
    <mergeCell ref="G26:J27"/>
    <mergeCell ref="K26:K27"/>
    <mergeCell ref="L26:L27"/>
    <mergeCell ref="M26:M27"/>
    <mergeCell ref="N26:N27"/>
    <mergeCell ref="O26:O27"/>
    <mergeCell ref="A24:A25"/>
    <mergeCell ref="B24:B25"/>
    <mergeCell ref="C24:D25"/>
    <mergeCell ref="E24:F25"/>
    <mergeCell ref="G24:J25"/>
    <mergeCell ref="K24:K25"/>
    <mergeCell ref="L24:L25"/>
    <mergeCell ref="M24:M25"/>
    <mergeCell ref="N24:N25"/>
    <mergeCell ref="O28:O29"/>
    <mergeCell ref="A30:A31"/>
    <mergeCell ref="B30:B31"/>
    <mergeCell ref="C30:D31"/>
    <mergeCell ref="E30:F31"/>
    <mergeCell ref="G30:J31"/>
    <mergeCell ref="K30:K31"/>
    <mergeCell ref="L30:L31"/>
    <mergeCell ref="M30:M31"/>
    <mergeCell ref="N30:N31"/>
    <mergeCell ref="O30:O31"/>
    <mergeCell ref="A28:A29"/>
    <mergeCell ref="B28:B29"/>
    <mergeCell ref="C28:D29"/>
    <mergeCell ref="E28:F29"/>
    <mergeCell ref="G28:J29"/>
    <mergeCell ref="K28:K29"/>
    <mergeCell ref="L28:L29"/>
    <mergeCell ref="M28:M29"/>
    <mergeCell ref="N28:N29"/>
    <mergeCell ref="O32:O33"/>
    <mergeCell ref="A34:A35"/>
    <mergeCell ref="B34:B35"/>
    <mergeCell ref="C34:D35"/>
    <mergeCell ref="E34:F35"/>
    <mergeCell ref="G34:J35"/>
    <mergeCell ref="K34:K35"/>
    <mergeCell ref="L34:L35"/>
    <mergeCell ref="M34:M35"/>
    <mergeCell ref="N34:N35"/>
    <mergeCell ref="O34:O35"/>
    <mergeCell ref="A32:A33"/>
    <mergeCell ref="B32:B33"/>
    <mergeCell ref="C32:D33"/>
    <mergeCell ref="E32:F33"/>
    <mergeCell ref="G32:J33"/>
    <mergeCell ref="K32:K33"/>
    <mergeCell ref="L32:L33"/>
    <mergeCell ref="M32:M33"/>
    <mergeCell ref="N32:N33"/>
    <mergeCell ref="A40:O40"/>
    <mergeCell ref="A41:A42"/>
    <mergeCell ref="B41:C42"/>
    <mergeCell ref="D41:E42"/>
    <mergeCell ref="F41:H42"/>
    <mergeCell ref="I41:J42"/>
    <mergeCell ref="K41:O42"/>
    <mergeCell ref="A36:A37"/>
    <mergeCell ref="B36:B37"/>
    <mergeCell ref="C36:D37"/>
    <mergeCell ref="E36:F37"/>
    <mergeCell ref="G36:J37"/>
    <mergeCell ref="K36:K37"/>
    <mergeCell ref="L36:L37"/>
    <mergeCell ref="M36:M37"/>
    <mergeCell ref="N36:N37"/>
    <mergeCell ref="A51:C52"/>
    <mergeCell ref="E51:G52"/>
    <mergeCell ref="I51:K52"/>
    <mergeCell ref="M51:O52"/>
    <mergeCell ref="A46:O46"/>
    <mergeCell ref="A47:C47"/>
    <mergeCell ref="E47:G47"/>
    <mergeCell ref="I47:K47"/>
    <mergeCell ref="M47:O47"/>
    <mergeCell ref="A48:C49"/>
    <mergeCell ref="E48:G49"/>
    <mergeCell ref="I48:K49"/>
    <mergeCell ref="M48:O49"/>
    <mergeCell ref="U30:U31"/>
    <mergeCell ref="U32:U33"/>
    <mergeCell ref="U34:U35"/>
    <mergeCell ref="U36:U37"/>
    <mergeCell ref="R36:R37"/>
    <mergeCell ref="R24:R25"/>
    <mergeCell ref="A50:C50"/>
    <mergeCell ref="E50:G50"/>
    <mergeCell ref="I50:K50"/>
    <mergeCell ref="M50:O50"/>
    <mergeCell ref="O36:O37"/>
    <mergeCell ref="I38:J39"/>
    <mergeCell ref="K38:K39"/>
    <mergeCell ref="L38:L39"/>
    <mergeCell ref="M38:M39"/>
    <mergeCell ref="N38:N39"/>
    <mergeCell ref="O38:O39"/>
    <mergeCell ref="A43:O43"/>
    <mergeCell ref="A44:A45"/>
    <mergeCell ref="B44:C45"/>
    <mergeCell ref="D44:E45"/>
    <mergeCell ref="F44:H45"/>
    <mergeCell ref="I44:J45"/>
    <mergeCell ref="K44:O45"/>
    <mergeCell ref="Q50:S50"/>
    <mergeCell ref="U50:W50"/>
    <mergeCell ref="Y50:AA50"/>
    <mergeCell ref="AC50:AE50"/>
    <mergeCell ref="Q51:S52"/>
    <mergeCell ref="U51:W52"/>
    <mergeCell ref="Y51:AA52"/>
    <mergeCell ref="AC51:AE52"/>
    <mergeCell ref="Q47:S47"/>
    <mergeCell ref="U47:W47"/>
    <mergeCell ref="Y47:AA47"/>
    <mergeCell ref="AC47:AE47"/>
    <mergeCell ref="Q48:S49"/>
    <mergeCell ref="U48:W49"/>
    <mergeCell ref="Y48:AA49"/>
    <mergeCell ref="AC48:AE49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R26:R27"/>
    <mergeCell ref="R28:R29"/>
    <mergeCell ref="R30:R31"/>
    <mergeCell ref="R32:R33"/>
    <mergeCell ref="R34:R35"/>
    <mergeCell ref="R12:R13"/>
    <mergeCell ref="R14:R15"/>
    <mergeCell ref="R16:R17"/>
    <mergeCell ref="R18:R19"/>
    <mergeCell ref="R20:R21"/>
    <mergeCell ref="R22:R23"/>
  </mergeCells>
  <conditionalFormatting sqref="C12:D13">
    <cfRule type="cellIs" dxfId="192" priority="32" operator="lessThan">
      <formula>$B$7</formula>
    </cfRule>
  </conditionalFormatting>
  <conditionalFormatting sqref="E12:F13">
    <cfRule type="cellIs" dxfId="191" priority="31" operator="lessThan">
      <formula>$F$7</formula>
    </cfRule>
  </conditionalFormatting>
  <conditionalFormatting sqref="C14:D15">
    <cfRule type="cellIs" dxfId="190" priority="30" operator="lessThan">
      <formula>$C$12</formula>
    </cfRule>
  </conditionalFormatting>
  <conditionalFormatting sqref="E14:F15">
    <cfRule type="cellIs" dxfId="189" priority="29" operator="lessThan">
      <formula>$E$12</formula>
    </cfRule>
  </conditionalFormatting>
  <conditionalFormatting sqref="C16:D17">
    <cfRule type="cellIs" dxfId="188" priority="28" operator="lessThan">
      <formula>$C$14</formula>
    </cfRule>
  </conditionalFormatting>
  <conditionalFormatting sqref="E16:F17">
    <cfRule type="cellIs" dxfId="187" priority="27" operator="lessThan">
      <formula>$E$14</formula>
    </cfRule>
  </conditionalFormatting>
  <conditionalFormatting sqref="C18:D19">
    <cfRule type="cellIs" dxfId="186" priority="26" operator="lessThan">
      <formula>$C$16</formula>
    </cfRule>
  </conditionalFormatting>
  <conditionalFormatting sqref="E18:F19">
    <cfRule type="cellIs" dxfId="185" priority="25" operator="lessThan">
      <formula>$E$16</formula>
    </cfRule>
  </conditionalFormatting>
  <conditionalFormatting sqref="C20:D21">
    <cfRule type="cellIs" dxfId="184" priority="24" operator="lessThan">
      <formula>$C$18</formula>
    </cfRule>
  </conditionalFormatting>
  <conditionalFormatting sqref="E20:F21">
    <cfRule type="cellIs" dxfId="183" priority="23" operator="lessThan">
      <formula>$E$18</formula>
    </cfRule>
  </conditionalFormatting>
  <conditionalFormatting sqref="C22:D23">
    <cfRule type="cellIs" dxfId="182" priority="22" operator="lessThan">
      <formula>$C$20</formula>
    </cfRule>
  </conditionalFormatting>
  <conditionalFormatting sqref="E22:F23">
    <cfRule type="cellIs" dxfId="181" priority="21" operator="lessThan">
      <formula>$E$20</formula>
    </cfRule>
  </conditionalFormatting>
  <conditionalFormatting sqref="C24:D25">
    <cfRule type="cellIs" dxfId="180" priority="20" operator="lessThan">
      <formula>$C$22</formula>
    </cfRule>
  </conditionalFormatting>
  <conditionalFormatting sqref="E24:F25">
    <cfRule type="cellIs" dxfId="179" priority="19" operator="lessThan">
      <formula>$E$22</formula>
    </cfRule>
  </conditionalFormatting>
  <conditionalFormatting sqref="C26:D27">
    <cfRule type="cellIs" dxfId="178" priority="18" operator="lessThan">
      <formula>$C$24</formula>
    </cfRule>
  </conditionalFormatting>
  <conditionalFormatting sqref="E26:F27">
    <cfRule type="cellIs" dxfId="177" priority="17" operator="lessThan">
      <formula>$E$24</formula>
    </cfRule>
  </conditionalFormatting>
  <conditionalFormatting sqref="C28:D29">
    <cfRule type="cellIs" dxfId="176" priority="16" operator="lessThan">
      <formula>$C$26</formula>
    </cfRule>
  </conditionalFormatting>
  <conditionalFormatting sqref="E28:F29">
    <cfRule type="cellIs" dxfId="175" priority="15" operator="lessThan">
      <formula>$E$26</formula>
    </cfRule>
  </conditionalFormatting>
  <conditionalFormatting sqref="C30:D31">
    <cfRule type="cellIs" dxfId="174" priority="14" operator="lessThan">
      <formula>$C$28</formula>
    </cfRule>
  </conditionalFormatting>
  <conditionalFormatting sqref="E30:F31">
    <cfRule type="cellIs" dxfId="173" priority="13" operator="lessThan">
      <formula>$E$28</formula>
    </cfRule>
  </conditionalFormatting>
  <conditionalFormatting sqref="C32:D33">
    <cfRule type="cellIs" dxfId="172" priority="12" operator="lessThan">
      <formula>$C$30</formula>
    </cfRule>
  </conditionalFormatting>
  <conditionalFormatting sqref="E32:F33">
    <cfRule type="cellIs" dxfId="171" priority="11" operator="lessThan">
      <formula>$E$30</formula>
    </cfRule>
  </conditionalFormatting>
  <conditionalFormatting sqref="C34:D35">
    <cfRule type="cellIs" dxfId="170" priority="10" operator="lessThan">
      <formula>$C$32</formula>
    </cfRule>
  </conditionalFormatting>
  <conditionalFormatting sqref="E34:F35">
    <cfRule type="cellIs" dxfId="169" priority="9" operator="lessThan">
      <formula>$E$32</formula>
    </cfRule>
  </conditionalFormatting>
  <conditionalFormatting sqref="C36:D37">
    <cfRule type="cellIs" dxfId="168" priority="8" operator="lessThan">
      <formula>$C$34</formula>
    </cfRule>
  </conditionalFormatting>
  <conditionalFormatting sqref="E36:F37">
    <cfRule type="cellIs" dxfId="167" priority="7" operator="lessThan">
      <formula>$E$34</formula>
    </cfRule>
  </conditionalFormatting>
  <conditionalFormatting sqref="B41:C42">
    <cfRule type="cellIs" dxfId="166" priority="6" operator="lessThan">
      <formula>$C$86</formula>
    </cfRule>
  </conditionalFormatting>
  <conditionalFormatting sqref="F41:H42">
    <cfRule type="cellIs" dxfId="165" priority="5" operator="lessThan">
      <formula>$E$86</formula>
    </cfRule>
  </conditionalFormatting>
  <conditionalFormatting sqref="B44:C45">
    <cfRule type="cellIs" dxfId="164" priority="4" operator="lessThan">
      <formula>$B$91</formula>
    </cfRule>
  </conditionalFormatting>
  <conditionalFormatting sqref="F44:H45">
    <cfRule type="cellIs" dxfId="163" priority="3" operator="lessThan">
      <formula>$F$91</formula>
    </cfRule>
  </conditionalFormatting>
  <conditionalFormatting sqref="A48:C49 E48:G49 I48:K49 M48:O49 A51:C52 E51:G52 I51:K52 M51:O52">
    <cfRule type="cellIs" dxfId="162" priority="2" operator="lessThan">
      <formula>0</formula>
    </cfRule>
  </conditionalFormatting>
  <conditionalFormatting sqref="Q48:S49 U48:W49 Y48:AA49 AC48:AE49 Q51:S52 U51:W52 Y51:AA52 AC51:AE52">
    <cfRule type="cellIs" dxfId="161" priority="1" operator="lessThan">
      <formula>0</formula>
    </cfRule>
  </conditionalFormatting>
  <pageMargins left="0.7" right="0.7" top="0.75" bottom="0.75" header="0.3" footer="0.3"/>
  <pageSetup scale="86" orientation="portrait" horizontalDpi="12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'Stop Types'!$A$3:$A$8</xm:f>
          </x14:formula1>
          <xm:sqref>B12:B37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5"/>
  <sheetViews>
    <sheetView zoomScaleNormal="100" workbookViewId="0">
      <selection activeCell="A18" sqref="A18:A19"/>
    </sheetView>
  </sheetViews>
  <sheetFormatPr defaultColWidth="6.7265625" defaultRowHeight="14.5" x14ac:dyDescent="0.35"/>
  <cols>
    <col min="17" max="25" width="6.7265625" hidden="1" customWidth="1"/>
    <col min="26" max="31" width="6.7265625" customWidth="1"/>
  </cols>
  <sheetData>
    <row r="1" spans="1:31" ht="15" customHeight="1" x14ac:dyDescent="0.35">
      <c r="A1" s="100" t="s">
        <v>34</v>
      </c>
      <c r="B1" s="101"/>
      <c r="C1" s="102"/>
      <c r="D1" s="103" t="s">
        <v>1</v>
      </c>
      <c r="E1" s="103"/>
      <c r="F1" s="103"/>
      <c r="G1" s="103"/>
      <c r="H1" s="103"/>
      <c r="I1" s="103"/>
      <c r="J1" s="103"/>
      <c r="K1" s="103"/>
      <c r="L1" s="103"/>
      <c r="M1" s="104"/>
      <c r="N1" s="105" t="s">
        <v>0</v>
      </c>
      <c r="O1" s="106"/>
      <c r="Q1" s="65" t="s">
        <v>35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ht="15" customHeight="1" thickBot="1" x14ac:dyDescent="0.4">
      <c r="A2" s="100"/>
      <c r="B2" s="107"/>
      <c r="C2" s="108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9"/>
      <c r="O2" s="110"/>
    </row>
    <row r="3" spans="1:31" ht="15.75" customHeight="1" thickBot="1" x14ac:dyDescent="0.4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12"/>
      <c r="O3" s="112"/>
    </row>
    <row r="4" spans="1:31" x14ac:dyDescent="0.35">
      <c r="A4" s="113" t="s">
        <v>2</v>
      </c>
      <c r="B4" s="113"/>
      <c r="C4" s="101"/>
      <c r="D4" s="114"/>
      <c r="E4" s="102"/>
      <c r="F4" s="115"/>
      <c r="G4" s="113" t="s">
        <v>3</v>
      </c>
      <c r="H4" s="101"/>
      <c r="I4" s="102"/>
      <c r="J4" s="115"/>
      <c r="K4" s="113" t="s">
        <v>4</v>
      </c>
      <c r="L4" s="101"/>
      <c r="M4" s="114"/>
      <c r="N4" s="114"/>
      <c r="O4" s="102"/>
    </row>
    <row r="5" spans="1:31" ht="15" thickBot="1" x14ac:dyDescent="0.4">
      <c r="A5" s="113"/>
      <c r="B5" s="113"/>
      <c r="C5" s="107"/>
      <c r="D5" s="116"/>
      <c r="E5" s="108"/>
      <c r="F5" s="115"/>
      <c r="G5" s="113"/>
      <c r="H5" s="107"/>
      <c r="I5" s="108"/>
      <c r="J5" s="115"/>
      <c r="K5" s="113"/>
      <c r="L5" s="107"/>
      <c r="M5" s="116"/>
      <c r="N5" s="116"/>
      <c r="O5" s="108"/>
    </row>
    <row r="6" spans="1:31" ht="19" thickBot="1" x14ac:dyDescent="0.4">
      <c r="A6" s="117" t="s">
        <v>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31" x14ac:dyDescent="0.35">
      <c r="A7" s="113" t="s">
        <v>6</v>
      </c>
      <c r="B7" s="118"/>
      <c r="C7" s="119"/>
      <c r="D7" s="120" t="s">
        <v>7</v>
      </c>
      <c r="E7" s="113"/>
      <c r="F7" s="121"/>
      <c r="G7" s="122"/>
      <c r="H7" s="123"/>
      <c r="I7" s="124" t="s">
        <v>8</v>
      </c>
      <c r="J7" s="125"/>
      <c r="K7" s="126"/>
      <c r="L7" s="127"/>
      <c r="M7" s="127"/>
      <c r="N7" s="127"/>
      <c r="O7" s="128"/>
    </row>
    <row r="8" spans="1:31" ht="15" thickBot="1" x14ac:dyDescent="0.4">
      <c r="A8" s="113"/>
      <c r="B8" s="129"/>
      <c r="C8" s="130"/>
      <c r="D8" s="120"/>
      <c r="E8" s="113"/>
      <c r="F8" s="131"/>
      <c r="G8" s="132"/>
      <c r="H8" s="133"/>
      <c r="I8" s="124"/>
      <c r="J8" s="125"/>
      <c r="K8" s="134"/>
      <c r="L8" s="135"/>
      <c r="M8" s="135"/>
      <c r="N8" s="135"/>
      <c r="O8" s="136"/>
    </row>
    <row r="9" spans="1:31" ht="19" thickBot="1" x14ac:dyDescent="0.4">
      <c r="A9" s="117" t="s">
        <v>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R9" s="9">
        <v>1.3888888888888889E-3</v>
      </c>
    </row>
    <row r="10" spans="1:31" ht="15" thickBot="1" x14ac:dyDescent="0.4">
      <c r="A10" s="215" t="s">
        <v>10</v>
      </c>
      <c r="B10" s="216" t="s">
        <v>11</v>
      </c>
      <c r="C10" s="217" t="s">
        <v>12</v>
      </c>
      <c r="D10" s="218"/>
      <c r="E10" s="217" t="s">
        <v>13</v>
      </c>
      <c r="F10" s="218"/>
      <c r="G10" s="217" t="s">
        <v>14</v>
      </c>
      <c r="H10" s="219"/>
      <c r="I10" s="219"/>
      <c r="J10" s="218"/>
      <c r="K10" s="220" t="s">
        <v>15</v>
      </c>
      <c r="L10" s="221"/>
      <c r="M10" s="221"/>
      <c r="N10" s="221"/>
      <c r="O10" s="222"/>
      <c r="R10" t="s">
        <v>36</v>
      </c>
      <c r="U10" t="s">
        <v>36</v>
      </c>
    </row>
    <row r="11" spans="1:31" ht="15" thickBot="1" x14ac:dyDescent="0.4">
      <c r="A11" s="223"/>
      <c r="B11" s="224"/>
      <c r="C11" s="225"/>
      <c r="D11" s="226"/>
      <c r="E11" s="225"/>
      <c r="F11" s="226"/>
      <c r="G11" s="225"/>
      <c r="H11" s="227"/>
      <c r="I11" s="227"/>
      <c r="J11" s="226"/>
      <c r="K11" s="228" t="s">
        <v>17</v>
      </c>
      <c r="L11" s="195" t="s">
        <v>18</v>
      </c>
      <c r="M11" s="195" t="s">
        <v>19</v>
      </c>
      <c r="N11" s="195" t="s">
        <v>20</v>
      </c>
      <c r="O11" s="195" t="s">
        <v>21</v>
      </c>
      <c r="R11" s="8" t="s">
        <v>37</v>
      </c>
      <c r="U11" t="s">
        <v>50</v>
      </c>
    </row>
    <row r="12" spans="1:31" x14ac:dyDescent="0.35">
      <c r="A12" s="163">
        <v>1</v>
      </c>
      <c r="B12" s="163"/>
      <c r="C12" s="164"/>
      <c r="D12" s="229"/>
      <c r="E12" s="166"/>
      <c r="F12" s="167"/>
      <c r="G12" s="168"/>
      <c r="H12" s="169"/>
      <c r="I12" s="169"/>
      <c r="J12" s="165"/>
      <c r="K12" s="163"/>
      <c r="L12" s="163"/>
      <c r="M12" s="163"/>
      <c r="N12" s="163"/>
      <c r="O12" s="163"/>
      <c r="R12" s="15">
        <f>IF(B12='Stop Types'!$A$8,(C12-B7),IF(B12='Stop Types'!$A$7,$R$9,0))</f>
        <v>0</v>
      </c>
      <c r="U12" s="16">
        <f>IF(B12='Stop Types'!$A$8,(E12-F7),0)</f>
        <v>0</v>
      </c>
    </row>
    <row r="13" spans="1:31" x14ac:dyDescent="0.35">
      <c r="A13" s="170"/>
      <c r="B13" s="170"/>
      <c r="C13" s="176"/>
      <c r="D13" s="230"/>
      <c r="E13" s="173"/>
      <c r="F13" s="174"/>
      <c r="G13" s="171"/>
      <c r="H13" s="175"/>
      <c r="I13" s="175"/>
      <c r="J13" s="172"/>
      <c r="K13" s="170"/>
      <c r="L13" s="170"/>
      <c r="M13" s="170"/>
      <c r="N13" s="170"/>
      <c r="O13" s="170"/>
      <c r="R13" s="15"/>
      <c r="U13" s="16"/>
    </row>
    <row r="14" spans="1:31" x14ac:dyDescent="0.35">
      <c r="A14" s="170">
        <v>2</v>
      </c>
      <c r="B14" s="170"/>
      <c r="C14" s="176"/>
      <c r="D14" s="230"/>
      <c r="E14" s="173"/>
      <c r="F14" s="174"/>
      <c r="G14" s="171"/>
      <c r="H14" s="175"/>
      <c r="I14" s="175"/>
      <c r="J14" s="172"/>
      <c r="K14" s="170"/>
      <c r="L14" s="170"/>
      <c r="M14" s="170"/>
      <c r="N14" s="170"/>
      <c r="O14" s="170"/>
      <c r="R14" s="15">
        <f>IF(B14='Stop Types'!$A$8,(C14-C12),IF(B14='Stop Types'!$A$7,$R$9,0))</f>
        <v>0</v>
      </c>
      <c r="U14" s="16">
        <f>IF(B14='Stop Types'!$A$8,(E14-E12),0)</f>
        <v>0</v>
      </c>
    </row>
    <row r="15" spans="1:31" x14ac:dyDescent="0.35">
      <c r="A15" s="170"/>
      <c r="B15" s="170"/>
      <c r="C15" s="176"/>
      <c r="D15" s="230"/>
      <c r="E15" s="173"/>
      <c r="F15" s="174"/>
      <c r="G15" s="171"/>
      <c r="H15" s="175"/>
      <c r="I15" s="175"/>
      <c r="J15" s="172"/>
      <c r="K15" s="170"/>
      <c r="L15" s="170"/>
      <c r="M15" s="170"/>
      <c r="N15" s="170"/>
      <c r="O15" s="170"/>
      <c r="R15" s="15"/>
      <c r="U15" s="16"/>
    </row>
    <row r="16" spans="1:31" x14ac:dyDescent="0.35">
      <c r="A16" s="170">
        <v>3</v>
      </c>
      <c r="B16" s="170"/>
      <c r="C16" s="176"/>
      <c r="D16" s="230"/>
      <c r="E16" s="173"/>
      <c r="F16" s="174"/>
      <c r="G16" s="171"/>
      <c r="H16" s="175"/>
      <c r="I16" s="175"/>
      <c r="J16" s="172"/>
      <c r="K16" s="170"/>
      <c r="L16" s="170"/>
      <c r="M16" s="170"/>
      <c r="N16" s="170"/>
      <c r="O16" s="170"/>
      <c r="R16" s="15">
        <f>IF(B16='Stop Types'!$A$8,(C16-C14),IF(B16='Stop Types'!$A$7,$R$9,0))</f>
        <v>0</v>
      </c>
      <c r="U16" s="16">
        <f>IF(B16='Stop Types'!$A$8,(E16-E14),0)</f>
        <v>0</v>
      </c>
    </row>
    <row r="17" spans="1:21" x14ac:dyDescent="0.35">
      <c r="A17" s="170"/>
      <c r="B17" s="170"/>
      <c r="C17" s="176"/>
      <c r="D17" s="230"/>
      <c r="E17" s="173"/>
      <c r="F17" s="174"/>
      <c r="G17" s="171"/>
      <c r="H17" s="175"/>
      <c r="I17" s="175"/>
      <c r="J17" s="172"/>
      <c r="K17" s="170"/>
      <c r="L17" s="170"/>
      <c r="M17" s="170"/>
      <c r="N17" s="170"/>
      <c r="O17" s="170"/>
      <c r="R17" s="15"/>
      <c r="U17" s="16"/>
    </row>
    <row r="18" spans="1:21" x14ac:dyDescent="0.35">
      <c r="A18" s="170">
        <v>4</v>
      </c>
      <c r="B18" s="170"/>
      <c r="C18" s="176"/>
      <c r="D18" s="230"/>
      <c r="E18" s="173"/>
      <c r="F18" s="174"/>
      <c r="G18" s="171"/>
      <c r="H18" s="175"/>
      <c r="I18" s="175"/>
      <c r="J18" s="172"/>
      <c r="K18" s="170"/>
      <c r="L18" s="170"/>
      <c r="M18" s="170"/>
      <c r="N18" s="170"/>
      <c r="O18" s="170"/>
      <c r="R18" s="15">
        <f>IF(B18='Stop Types'!$A$8,(C18-C16),IF(B18='Stop Types'!$A$7,$R$9,0))</f>
        <v>0</v>
      </c>
      <c r="U18" s="16">
        <f>IF(B18='Stop Types'!$A$8,(E18-E16),0)</f>
        <v>0</v>
      </c>
    </row>
    <row r="19" spans="1:21" x14ac:dyDescent="0.35">
      <c r="A19" s="170"/>
      <c r="B19" s="170"/>
      <c r="C19" s="176"/>
      <c r="D19" s="230"/>
      <c r="E19" s="173"/>
      <c r="F19" s="174"/>
      <c r="G19" s="171"/>
      <c r="H19" s="175"/>
      <c r="I19" s="175"/>
      <c r="J19" s="172"/>
      <c r="K19" s="170"/>
      <c r="L19" s="170"/>
      <c r="M19" s="170"/>
      <c r="N19" s="170"/>
      <c r="O19" s="170"/>
      <c r="R19" s="15"/>
      <c r="U19" s="16"/>
    </row>
    <row r="20" spans="1:21" x14ac:dyDescent="0.35">
      <c r="A20" s="170">
        <v>5</v>
      </c>
      <c r="B20" s="170"/>
      <c r="C20" s="176"/>
      <c r="D20" s="230"/>
      <c r="E20" s="173"/>
      <c r="F20" s="174"/>
      <c r="G20" s="171"/>
      <c r="H20" s="175"/>
      <c r="I20" s="175"/>
      <c r="J20" s="172"/>
      <c r="K20" s="170"/>
      <c r="L20" s="170"/>
      <c r="M20" s="170"/>
      <c r="N20" s="170"/>
      <c r="O20" s="170"/>
      <c r="R20" s="15">
        <f>IF(B20='Stop Types'!$A$8,(C20-C18),IF(B20='Stop Types'!$A$7,$R$9,0))</f>
        <v>0</v>
      </c>
      <c r="U20" s="16">
        <f>IF(B20='Stop Types'!$A$8,(E20-E18),0)</f>
        <v>0</v>
      </c>
    </row>
    <row r="21" spans="1:21" x14ac:dyDescent="0.35">
      <c r="A21" s="170"/>
      <c r="B21" s="170"/>
      <c r="C21" s="176"/>
      <c r="D21" s="230"/>
      <c r="E21" s="173"/>
      <c r="F21" s="174"/>
      <c r="G21" s="171"/>
      <c r="H21" s="175"/>
      <c r="I21" s="175"/>
      <c r="J21" s="172"/>
      <c r="K21" s="170"/>
      <c r="L21" s="170"/>
      <c r="M21" s="170"/>
      <c r="N21" s="170"/>
      <c r="O21" s="170"/>
      <c r="R21" s="15"/>
      <c r="U21" s="16"/>
    </row>
    <row r="22" spans="1:21" x14ac:dyDescent="0.35">
      <c r="A22" s="170">
        <v>6</v>
      </c>
      <c r="B22" s="170"/>
      <c r="C22" s="176"/>
      <c r="D22" s="230"/>
      <c r="E22" s="173"/>
      <c r="F22" s="174"/>
      <c r="G22" s="171"/>
      <c r="H22" s="175"/>
      <c r="I22" s="175"/>
      <c r="J22" s="172"/>
      <c r="K22" s="170"/>
      <c r="L22" s="170"/>
      <c r="M22" s="170"/>
      <c r="N22" s="170"/>
      <c r="O22" s="170"/>
      <c r="R22" s="15">
        <f>IF(B22='Stop Types'!$A$8,(C22-C20),IF(B22='Stop Types'!$A$7,$R$9,0))</f>
        <v>0</v>
      </c>
      <c r="U22" s="16">
        <f>IF(B22='Stop Types'!$A$8,(E22-E20),0)</f>
        <v>0</v>
      </c>
    </row>
    <row r="23" spans="1:21" x14ac:dyDescent="0.35">
      <c r="A23" s="170"/>
      <c r="B23" s="170"/>
      <c r="C23" s="176"/>
      <c r="D23" s="230"/>
      <c r="E23" s="173"/>
      <c r="F23" s="174"/>
      <c r="G23" s="171"/>
      <c r="H23" s="175"/>
      <c r="I23" s="175"/>
      <c r="J23" s="172"/>
      <c r="K23" s="170"/>
      <c r="L23" s="170"/>
      <c r="M23" s="170"/>
      <c r="N23" s="170"/>
      <c r="O23" s="170"/>
      <c r="R23" s="15"/>
      <c r="U23" s="16"/>
    </row>
    <row r="24" spans="1:21" x14ac:dyDescent="0.35">
      <c r="A24" s="170">
        <v>7</v>
      </c>
      <c r="B24" s="170"/>
      <c r="C24" s="176"/>
      <c r="D24" s="230"/>
      <c r="E24" s="173"/>
      <c r="F24" s="174"/>
      <c r="G24" s="171"/>
      <c r="H24" s="175"/>
      <c r="I24" s="175"/>
      <c r="J24" s="172"/>
      <c r="K24" s="170"/>
      <c r="L24" s="170"/>
      <c r="M24" s="170"/>
      <c r="N24" s="170"/>
      <c r="O24" s="170"/>
      <c r="R24" s="15">
        <f>IF(B24='Stop Types'!$A$8,(C24-C22),IF(B24='Stop Types'!$A$7,$R$9,0))</f>
        <v>0</v>
      </c>
      <c r="U24" s="16">
        <f>IF(B24='Stop Types'!$A$8,(E24-E22),0)</f>
        <v>0</v>
      </c>
    </row>
    <row r="25" spans="1:21" x14ac:dyDescent="0.35">
      <c r="A25" s="170"/>
      <c r="B25" s="170"/>
      <c r="C25" s="176"/>
      <c r="D25" s="230"/>
      <c r="E25" s="173"/>
      <c r="F25" s="174"/>
      <c r="G25" s="171"/>
      <c r="H25" s="175"/>
      <c r="I25" s="175"/>
      <c r="J25" s="172"/>
      <c r="K25" s="170"/>
      <c r="L25" s="170"/>
      <c r="M25" s="170"/>
      <c r="N25" s="170"/>
      <c r="O25" s="170"/>
      <c r="R25" s="15"/>
      <c r="U25" s="16"/>
    </row>
    <row r="26" spans="1:21" x14ac:dyDescent="0.35">
      <c r="A26" s="170">
        <v>8</v>
      </c>
      <c r="B26" s="170"/>
      <c r="C26" s="176"/>
      <c r="D26" s="230"/>
      <c r="E26" s="173"/>
      <c r="F26" s="174"/>
      <c r="G26" s="171"/>
      <c r="H26" s="175"/>
      <c r="I26" s="175"/>
      <c r="J26" s="172"/>
      <c r="K26" s="170"/>
      <c r="L26" s="170"/>
      <c r="M26" s="170"/>
      <c r="N26" s="170"/>
      <c r="O26" s="170"/>
      <c r="R26" s="15">
        <f>IF(B26='Stop Types'!$A$8,(C26-C24),IF(B26='Stop Types'!$A$7,$R$9,0))</f>
        <v>0</v>
      </c>
      <c r="U26" s="16">
        <f>IF(B26='Stop Types'!$A$8,(E26-E24),0)</f>
        <v>0</v>
      </c>
    </row>
    <row r="27" spans="1:21" x14ac:dyDescent="0.35">
      <c r="A27" s="170"/>
      <c r="B27" s="170"/>
      <c r="C27" s="176"/>
      <c r="D27" s="230"/>
      <c r="E27" s="173"/>
      <c r="F27" s="174"/>
      <c r="G27" s="171"/>
      <c r="H27" s="175"/>
      <c r="I27" s="175"/>
      <c r="J27" s="172"/>
      <c r="K27" s="170"/>
      <c r="L27" s="170"/>
      <c r="M27" s="170"/>
      <c r="N27" s="170"/>
      <c r="O27" s="170"/>
      <c r="R27" s="15"/>
      <c r="U27" s="16"/>
    </row>
    <row r="28" spans="1:21" x14ac:dyDescent="0.35">
      <c r="A28" s="170">
        <v>9</v>
      </c>
      <c r="B28" s="170"/>
      <c r="C28" s="176"/>
      <c r="D28" s="230"/>
      <c r="E28" s="173"/>
      <c r="F28" s="174"/>
      <c r="G28" s="171"/>
      <c r="H28" s="175"/>
      <c r="I28" s="175"/>
      <c r="J28" s="172"/>
      <c r="K28" s="170"/>
      <c r="L28" s="170"/>
      <c r="M28" s="170"/>
      <c r="N28" s="170"/>
      <c r="O28" s="170"/>
      <c r="R28" s="15">
        <f>IF(B28='Stop Types'!$A$8,(C28-C26),IF(B28='Stop Types'!$A$7,$R$9,0))</f>
        <v>0</v>
      </c>
      <c r="U28" s="16">
        <f>IF(B28='Stop Types'!$A$8,(E28-E26),0)</f>
        <v>0</v>
      </c>
    </row>
    <row r="29" spans="1:21" x14ac:dyDescent="0.35">
      <c r="A29" s="170"/>
      <c r="B29" s="170"/>
      <c r="C29" s="176"/>
      <c r="D29" s="230"/>
      <c r="E29" s="173"/>
      <c r="F29" s="174"/>
      <c r="G29" s="171"/>
      <c r="H29" s="175"/>
      <c r="I29" s="175"/>
      <c r="J29" s="172"/>
      <c r="K29" s="170"/>
      <c r="L29" s="170"/>
      <c r="M29" s="170"/>
      <c r="N29" s="170"/>
      <c r="O29" s="170"/>
      <c r="R29" s="15"/>
      <c r="U29" s="16"/>
    </row>
    <row r="30" spans="1:21" x14ac:dyDescent="0.35">
      <c r="A30" s="170">
        <v>10</v>
      </c>
      <c r="B30" s="170"/>
      <c r="C30" s="176"/>
      <c r="D30" s="230"/>
      <c r="E30" s="173"/>
      <c r="F30" s="174"/>
      <c r="G30" s="171"/>
      <c r="H30" s="175"/>
      <c r="I30" s="175"/>
      <c r="J30" s="172"/>
      <c r="K30" s="170"/>
      <c r="L30" s="170"/>
      <c r="M30" s="170"/>
      <c r="N30" s="170"/>
      <c r="O30" s="170"/>
      <c r="R30" s="15">
        <f>IF(B30='Stop Types'!$A$8,(C30-C28),IF(B30='Stop Types'!$A$7,$R$9,0))</f>
        <v>0</v>
      </c>
      <c r="U30" s="16">
        <f>IF(B30='Stop Types'!$A$8,(E30-E28),0)</f>
        <v>0</v>
      </c>
    </row>
    <row r="31" spans="1:21" x14ac:dyDescent="0.35">
      <c r="A31" s="170"/>
      <c r="B31" s="170"/>
      <c r="C31" s="176"/>
      <c r="D31" s="230"/>
      <c r="E31" s="173"/>
      <c r="F31" s="174"/>
      <c r="G31" s="171"/>
      <c r="H31" s="175"/>
      <c r="I31" s="175"/>
      <c r="J31" s="172"/>
      <c r="K31" s="170"/>
      <c r="L31" s="170"/>
      <c r="M31" s="170"/>
      <c r="N31" s="170"/>
      <c r="O31" s="170"/>
      <c r="R31" s="15"/>
      <c r="U31" s="16"/>
    </row>
    <row r="32" spans="1:21" x14ac:dyDescent="0.35">
      <c r="A32" s="170">
        <v>11</v>
      </c>
      <c r="B32" s="170"/>
      <c r="C32" s="176"/>
      <c r="D32" s="230"/>
      <c r="E32" s="173"/>
      <c r="F32" s="174"/>
      <c r="G32" s="171"/>
      <c r="H32" s="175"/>
      <c r="I32" s="175"/>
      <c r="J32" s="172"/>
      <c r="K32" s="170"/>
      <c r="L32" s="170"/>
      <c r="M32" s="170"/>
      <c r="N32" s="170"/>
      <c r="O32" s="170"/>
      <c r="R32" s="15">
        <f>IF(B32='Stop Types'!$A$8,(C32-C30),IF(B32='Stop Types'!$A$7,$R$9,0))</f>
        <v>0</v>
      </c>
      <c r="U32" s="16">
        <f>IF(B32='Stop Types'!$A$8,(E32-E30),0)</f>
        <v>0</v>
      </c>
    </row>
    <row r="33" spans="1:21" x14ac:dyDescent="0.35">
      <c r="A33" s="170"/>
      <c r="B33" s="170"/>
      <c r="C33" s="176"/>
      <c r="D33" s="230"/>
      <c r="E33" s="173"/>
      <c r="F33" s="174"/>
      <c r="G33" s="171"/>
      <c r="H33" s="175"/>
      <c r="I33" s="175"/>
      <c r="J33" s="172"/>
      <c r="K33" s="170"/>
      <c r="L33" s="170"/>
      <c r="M33" s="170"/>
      <c r="N33" s="170"/>
      <c r="O33" s="170"/>
      <c r="R33" s="15"/>
      <c r="U33" s="16"/>
    </row>
    <row r="34" spans="1:21" x14ac:dyDescent="0.35">
      <c r="A34" s="170">
        <v>12</v>
      </c>
      <c r="B34" s="170"/>
      <c r="C34" s="176"/>
      <c r="D34" s="230"/>
      <c r="E34" s="173"/>
      <c r="F34" s="174"/>
      <c r="G34" s="171"/>
      <c r="H34" s="175"/>
      <c r="I34" s="175"/>
      <c r="J34" s="172"/>
      <c r="K34" s="170"/>
      <c r="L34" s="170"/>
      <c r="M34" s="170"/>
      <c r="N34" s="170"/>
      <c r="O34" s="177"/>
      <c r="R34" s="15">
        <f>IF(B34='Stop Types'!$A$8,(C34-C32),IF(B34='Stop Types'!$A$7,$R$9,0))</f>
        <v>0</v>
      </c>
      <c r="U34" s="16">
        <f>IF(B34='Stop Types'!$A$8,(E34-E32),0)</f>
        <v>0</v>
      </c>
    </row>
    <row r="35" spans="1:21" x14ac:dyDescent="0.35">
      <c r="A35" s="170"/>
      <c r="B35" s="170"/>
      <c r="C35" s="176"/>
      <c r="D35" s="230"/>
      <c r="E35" s="173"/>
      <c r="F35" s="174"/>
      <c r="G35" s="171"/>
      <c r="H35" s="175"/>
      <c r="I35" s="175"/>
      <c r="J35" s="172"/>
      <c r="K35" s="170"/>
      <c r="L35" s="170"/>
      <c r="M35" s="170"/>
      <c r="N35" s="170"/>
      <c r="O35" s="177"/>
      <c r="R35" s="15"/>
      <c r="U35" s="16"/>
    </row>
    <row r="36" spans="1:21" x14ac:dyDescent="0.35">
      <c r="A36" s="170">
        <v>13</v>
      </c>
      <c r="B36" s="170"/>
      <c r="C36" s="176"/>
      <c r="D36" s="230"/>
      <c r="E36" s="173"/>
      <c r="F36" s="174"/>
      <c r="G36" s="171"/>
      <c r="H36" s="175"/>
      <c r="I36" s="175"/>
      <c r="J36" s="172"/>
      <c r="K36" s="170"/>
      <c r="L36" s="170"/>
      <c r="M36" s="170"/>
      <c r="N36" s="170"/>
      <c r="O36" s="170"/>
      <c r="R36" s="15">
        <f>IF(B36='Stop Types'!$A$8,(C36-C34),IF(B36='Stop Types'!$A$7,$R$9,0))</f>
        <v>0</v>
      </c>
      <c r="U36" s="16">
        <f>IF(B36='Stop Types'!$A$8,(E36-E34),0)</f>
        <v>0</v>
      </c>
    </row>
    <row r="37" spans="1:21" x14ac:dyDescent="0.35">
      <c r="A37" s="170"/>
      <c r="B37" s="170"/>
      <c r="C37" s="176"/>
      <c r="D37" s="230"/>
      <c r="E37" s="173"/>
      <c r="F37" s="174"/>
      <c r="G37" s="171"/>
      <c r="H37" s="175"/>
      <c r="I37" s="175"/>
      <c r="J37" s="172"/>
      <c r="K37" s="170"/>
      <c r="L37" s="170"/>
      <c r="M37" s="170"/>
      <c r="N37" s="170"/>
      <c r="O37" s="170"/>
      <c r="R37" s="15"/>
      <c r="U37" s="16"/>
    </row>
    <row r="38" spans="1:21" x14ac:dyDescent="0.35">
      <c r="A38" s="170">
        <v>14</v>
      </c>
      <c r="B38" s="170"/>
      <c r="C38" s="176"/>
      <c r="D38" s="230"/>
      <c r="E38" s="173"/>
      <c r="F38" s="174"/>
      <c r="G38" s="171"/>
      <c r="H38" s="175"/>
      <c r="I38" s="175"/>
      <c r="J38" s="172"/>
      <c r="K38" s="170"/>
      <c r="L38" s="170"/>
      <c r="M38" s="170"/>
      <c r="N38" s="170"/>
      <c r="O38" s="170"/>
      <c r="R38" s="15">
        <f>IF(B38='Stop Types'!$A$8,(C38-C36),IF(B38='Stop Types'!$A$7,$R$9,0))</f>
        <v>0</v>
      </c>
      <c r="U38" s="16">
        <f>IF(B38='Stop Types'!$A$8,(E38-E36),0)</f>
        <v>0</v>
      </c>
    </row>
    <row r="39" spans="1:21" x14ac:dyDescent="0.35">
      <c r="A39" s="170"/>
      <c r="B39" s="170"/>
      <c r="C39" s="176"/>
      <c r="D39" s="230"/>
      <c r="E39" s="173"/>
      <c r="F39" s="174"/>
      <c r="G39" s="171"/>
      <c r="H39" s="175"/>
      <c r="I39" s="175"/>
      <c r="J39" s="172"/>
      <c r="K39" s="170"/>
      <c r="L39" s="170"/>
      <c r="M39" s="170"/>
      <c r="N39" s="170"/>
      <c r="O39" s="170"/>
      <c r="R39" s="15"/>
      <c r="U39" s="16"/>
    </row>
    <row r="40" spans="1:21" x14ac:dyDescent="0.35">
      <c r="A40" s="170">
        <v>15</v>
      </c>
      <c r="B40" s="170"/>
      <c r="C40" s="176"/>
      <c r="D40" s="230"/>
      <c r="E40" s="173"/>
      <c r="F40" s="174"/>
      <c r="G40" s="171"/>
      <c r="H40" s="175"/>
      <c r="I40" s="175"/>
      <c r="J40" s="172"/>
      <c r="K40" s="170"/>
      <c r="L40" s="170"/>
      <c r="M40" s="170"/>
      <c r="N40" s="170"/>
      <c r="O40" s="170"/>
      <c r="R40" s="15">
        <f>IF(B40='Stop Types'!$A$8,(C40-C38),IF(B40='Stop Types'!$A$7,$R$9,0))</f>
        <v>0</v>
      </c>
      <c r="U40" s="16">
        <f>IF(B40='Stop Types'!$A$8,(E40-E38),0)</f>
        <v>0</v>
      </c>
    </row>
    <row r="41" spans="1:21" x14ac:dyDescent="0.35">
      <c r="A41" s="170"/>
      <c r="B41" s="170"/>
      <c r="C41" s="176"/>
      <c r="D41" s="230"/>
      <c r="E41" s="173"/>
      <c r="F41" s="174"/>
      <c r="G41" s="171"/>
      <c r="H41" s="175"/>
      <c r="I41" s="175"/>
      <c r="J41" s="172"/>
      <c r="K41" s="170"/>
      <c r="L41" s="170"/>
      <c r="M41" s="170"/>
      <c r="N41" s="170"/>
      <c r="O41" s="170"/>
      <c r="R41" s="15"/>
      <c r="U41" s="16"/>
    </row>
    <row r="42" spans="1:21" x14ac:dyDescent="0.35">
      <c r="A42" s="170">
        <v>16</v>
      </c>
      <c r="B42" s="170"/>
      <c r="C42" s="176"/>
      <c r="D42" s="230"/>
      <c r="E42" s="173"/>
      <c r="F42" s="174"/>
      <c r="G42" s="171"/>
      <c r="H42" s="175"/>
      <c r="I42" s="175"/>
      <c r="J42" s="172"/>
      <c r="K42" s="170"/>
      <c r="L42" s="170"/>
      <c r="M42" s="170"/>
      <c r="N42" s="170"/>
      <c r="O42" s="170"/>
      <c r="R42" s="15">
        <f>IF(B42='Stop Types'!$A$8,(C42-C40),IF(B42='Stop Types'!$A$7,$R$9,0))</f>
        <v>0</v>
      </c>
      <c r="U42" s="16">
        <f>IF(B42='Stop Types'!$A$8,(E42-E40),0)</f>
        <v>0</v>
      </c>
    </row>
    <row r="43" spans="1:21" x14ac:dyDescent="0.35">
      <c r="A43" s="170"/>
      <c r="B43" s="170"/>
      <c r="C43" s="176"/>
      <c r="D43" s="230"/>
      <c r="E43" s="173"/>
      <c r="F43" s="174"/>
      <c r="G43" s="171"/>
      <c r="H43" s="175"/>
      <c r="I43" s="175"/>
      <c r="J43" s="172"/>
      <c r="K43" s="170"/>
      <c r="L43" s="170"/>
      <c r="M43" s="170"/>
      <c r="N43" s="170"/>
      <c r="O43" s="170"/>
      <c r="R43" s="15"/>
      <c r="U43" s="16"/>
    </row>
    <row r="44" spans="1:21" x14ac:dyDescent="0.35">
      <c r="A44" s="170">
        <v>17</v>
      </c>
      <c r="B44" s="170"/>
      <c r="C44" s="176"/>
      <c r="D44" s="230"/>
      <c r="E44" s="173"/>
      <c r="F44" s="174"/>
      <c r="G44" s="171"/>
      <c r="H44" s="175"/>
      <c r="I44" s="175"/>
      <c r="J44" s="172"/>
      <c r="K44" s="170"/>
      <c r="L44" s="170"/>
      <c r="M44" s="170"/>
      <c r="N44" s="170"/>
      <c r="O44" s="170"/>
      <c r="R44" s="15">
        <f>IF(B44='Stop Types'!$A$8,(C44-C42),IF(B44='Stop Types'!$A$7,$R$9,0))</f>
        <v>0</v>
      </c>
      <c r="U44" s="16">
        <f>IF(B44='Stop Types'!$A$8,(E44-E42),0)</f>
        <v>0</v>
      </c>
    </row>
    <row r="45" spans="1:21" x14ac:dyDescent="0.35">
      <c r="A45" s="170"/>
      <c r="B45" s="170"/>
      <c r="C45" s="176"/>
      <c r="D45" s="230"/>
      <c r="E45" s="173"/>
      <c r="F45" s="174"/>
      <c r="G45" s="171"/>
      <c r="H45" s="175"/>
      <c r="I45" s="175"/>
      <c r="J45" s="172"/>
      <c r="K45" s="170"/>
      <c r="L45" s="170"/>
      <c r="M45" s="170"/>
      <c r="N45" s="170"/>
      <c r="O45" s="170"/>
      <c r="R45" s="15"/>
      <c r="U45" s="16"/>
    </row>
    <row r="46" spans="1:21" x14ac:dyDescent="0.35">
      <c r="A46" s="170">
        <v>18</v>
      </c>
      <c r="B46" s="170"/>
      <c r="C46" s="176"/>
      <c r="D46" s="230"/>
      <c r="E46" s="173"/>
      <c r="F46" s="174"/>
      <c r="G46" s="171"/>
      <c r="H46" s="175"/>
      <c r="I46" s="175"/>
      <c r="J46" s="172"/>
      <c r="K46" s="170"/>
      <c r="L46" s="170"/>
      <c r="M46" s="170"/>
      <c r="N46" s="170"/>
      <c r="O46" s="170"/>
      <c r="R46" s="15">
        <f>IF(B46='Stop Types'!$A$8,(C46-C44),IF(B46='Stop Types'!$A$7,$R$9,0))</f>
        <v>0</v>
      </c>
      <c r="U46" s="16">
        <f>IF(B46='Stop Types'!$A$8,(E46-E44),0)</f>
        <v>0</v>
      </c>
    </row>
    <row r="47" spans="1:21" x14ac:dyDescent="0.35">
      <c r="A47" s="170"/>
      <c r="B47" s="170"/>
      <c r="C47" s="176"/>
      <c r="D47" s="230"/>
      <c r="E47" s="173"/>
      <c r="F47" s="174"/>
      <c r="G47" s="171"/>
      <c r="H47" s="175"/>
      <c r="I47" s="175"/>
      <c r="J47" s="172"/>
      <c r="K47" s="170"/>
      <c r="L47" s="170"/>
      <c r="M47" s="170"/>
      <c r="N47" s="170"/>
      <c r="O47" s="170"/>
      <c r="R47" s="15"/>
      <c r="U47" s="16"/>
    </row>
    <row r="48" spans="1:21" x14ac:dyDescent="0.35">
      <c r="A48" s="170">
        <v>19</v>
      </c>
      <c r="B48" s="170"/>
      <c r="C48" s="176"/>
      <c r="D48" s="230"/>
      <c r="E48" s="173"/>
      <c r="F48" s="174"/>
      <c r="G48" s="171"/>
      <c r="H48" s="175"/>
      <c r="I48" s="175"/>
      <c r="J48" s="172"/>
      <c r="K48" s="170"/>
      <c r="L48" s="170"/>
      <c r="M48" s="170"/>
      <c r="N48" s="170"/>
      <c r="O48" s="170"/>
      <c r="R48" s="15">
        <f>IF(B48='Stop Types'!$A$8,(C48-C46),IF(B48='Stop Types'!$A$7,$R$9,0))</f>
        <v>0</v>
      </c>
      <c r="U48" s="16">
        <f>IF(B48='Stop Types'!$A$8,(E48-E46),0)</f>
        <v>0</v>
      </c>
    </row>
    <row r="49" spans="1:21" x14ac:dyDescent="0.35">
      <c r="A49" s="170"/>
      <c r="B49" s="170"/>
      <c r="C49" s="176"/>
      <c r="D49" s="230"/>
      <c r="E49" s="173"/>
      <c r="F49" s="174"/>
      <c r="G49" s="171"/>
      <c r="H49" s="175"/>
      <c r="I49" s="175"/>
      <c r="J49" s="172"/>
      <c r="K49" s="170"/>
      <c r="L49" s="170"/>
      <c r="M49" s="170"/>
      <c r="N49" s="170"/>
      <c r="O49" s="170"/>
      <c r="R49" s="15"/>
      <c r="U49" s="16"/>
    </row>
    <row r="50" spans="1:21" x14ac:dyDescent="0.35">
      <c r="A50" s="231">
        <v>20</v>
      </c>
      <c r="B50" s="231"/>
      <c r="C50" s="232"/>
      <c r="D50" s="233"/>
      <c r="E50" s="234"/>
      <c r="F50" s="235"/>
      <c r="G50" s="236"/>
      <c r="H50" s="237"/>
      <c r="I50" s="237"/>
      <c r="J50" s="238"/>
      <c r="K50" s="231"/>
      <c r="L50" s="231"/>
      <c r="M50" s="231"/>
      <c r="N50" s="231"/>
      <c r="O50" s="231"/>
      <c r="R50" s="15">
        <f>IF(B50='Stop Types'!$A$8,(C50-C48),IF(B50='Stop Types'!$A$7,$R$9,0))</f>
        <v>0</v>
      </c>
      <c r="U50" s="16">
        <f>IF(B50='Stop Types'!$A$8,(E50-E48),0)</f>
        <v>0</v>
      </c>
    </row>
    <row r="51" spans="1:21" ht="15" thickBot="1" x14ac:dyDescent="0.4">
      <c r="A51" s="239"/>
      <c r="B51" s="239"/>
      <c r="C51" s="240"/>
      <c r="D51" s="241"/>
      <c r="E51" s="242"/>
      <c r="F51" s="243"/>
      <c r="G51" s="244"/>
      <c r="H51" s="245"/>
      <c r="I51" s="245"/>
      <c r="J51" s="246"/>
      <c r="K51" s="239"/>
      <c r="L51" s="239"/>
      <c r="M51" s="239"/>
      <c r="N51" s="239"/>
      <c r="O51" s="239"/>
      <c r="R51" s="15"/>
      <c r="U51" s="16"/>
    </row>
    <row r="52" spans="1:21" x14ac:dyDescent="0.35">
      <c r="A52" s="127" t="s">
        <v>52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R52" s="11"/>
    </row>
    <row r="53" spans="1:21" ht="15" thickBot="1" x14ac:dyDescent="0.4">
      <c r="A53" s="247"/>
      <c r="B53" s="247"/>
      <c r="C53" s="247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R53" s="11"/>
    </row>
    <row r="54" spans="1:21" ht="15" customHeight="1" x14ac:dyDescent="0.35">
      <c r="A54" s="100" t="s">
        <v>34</v>
      </c>
      <c r="B54" s="248" t="str">
        <f>IF(ISBLANK(B1),"",B1)</f>
        <v/>
      </c>
      <c r="C54" s="249"/>
      <c r="D54" s="103" t="str">
        <f>IF(ISBLANK(D1),"",D1)</f>
        <v>[District]</v>
      </c>
      <c r="E54" s="103"/>
      <c r="F54" s="103"/>
      <c r="G54" s="103"/>
      <c r="H54" s="103"/>
      <c r="I54" s="103"/>
      <c r="J54" s="103"/>
      <c r="K54" s="103"/>
      <c r="L54" s="103"/>
      <c r="M54" s="104"/>
      <c r="N54" s="105" t="s">
        <v>0</v>
      </c>
      <c r="O54" s="106"/>
      <c r="R54" s="11"/>
    </row>
    <row r="55" spans="1:21" ht="15.75" customHeight="1" thickBot="1" x14ac:dyDescent="0.4">
      <c r="A55" s="100"/>
      <c r="B55" s="250"/>
      <c r="C55" s="251"/>
      <c r="D55" s="103"/>
      <c r="E55" s="103"/>
      <c r="F55" s="103"/>
      <c r="G55" s="103"/>
      <c r="H55" s="103"/>
      <c r="I55" s="103"/>
      <c r="J55" s="103"/>
      <c r="K55" s="103"/>
      <c r="L55" s="103"/>
      <c r="M55" s="104"/>
      <c r="N55" s="109"/>
      <c r="O55" s="110"/>
      <c r="R55" s="11"/>
    </row>
    <row r="56" spans="1:21" ht="15" customHeight="1" thickBot="1" x14ac:dyDescent="0.4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2"/>
      <c r="N56" s="112"/>
      <c r="O56" s="112"/>
      <c r="R56" s="11"/>
    </row>
    <row r="57" spans="1:21" x14ac:dyDescent="0.35">
      <c r="A57" s="113" t="s">
        <v>2</v>
      </c>
      <c r="B57" s="113"/>
      <c r="C57" s="184" t="str">
        <f>IF(ISBLANK(C4),"",C4)</f>
        <v/>
      </c>
      <c r="D57" s="188"/>
      <c r="E57" s="185"/>
      <c r="F57" s="115"/>
      <c r="G57" s="113" t="s">
        <v>3</v>
      </c>
      <c r="H57" s="184" t="str">
        <f>IF(ISBLANK(H4),"",H4)</f>
        <v/>
      </c>
      <c r="I57" s="185"/>
      <c r="J57" s="115"/>
      <c r="K57" s="113" t="s">
        <v>4</v>
      </c>
      <c r="L57" s="184" t="str">
        <f>IF(ISBLANK(L4),"",L4)</f>
        <v/>
      </c>
      <c r="M57" s="188"/>
      <c r="N57" s="188"/>
      <c r="O57" s="185"/>
      <c r="R57" s="11"/>
    </row>
    <row r="58" spans="1:21" ht="15" thickBot="1" x14ac:dyDescent="0.4">
      <c r="A58" s="113"/>
      <c r="B58" s="113"/>
      <c r="C58" s="186"/>
      <c r="D58" s="189"/>
      <c r="E58" s="187"/>
      <c r="F58" s="115"/>
      <c r="G58" s="113"/>
      <c r="H58" s="186"/>
      <c r="I58" s="187"/>
      <c r="J58" s="115"/>
      <c r="K58" s="113"/>
      <c r="L58" s="186"/>
      <c r="M58" s="189"/>
      <c r="N58" s="189"/>
      <c r="O58" s="187"/>
      <c r="R58" s="11"/>
    </row>
    <row r="59" spans="1:21" ht="19" thickBot="1" x14ac:dyDescent="0.4">
      <c r="A59" s="117" t="s">
        <v>9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R59" s="11"/>
    </row>
    <row r="60" spans="1:21" ht="15" thickBot="1" x14ac:dyDescent="0.4">
      <c r="A60" s="215" t="s">
        <v>10</v>
      </c>
      <c r="B60" s="216" t="s">
        <v>11</v>
      </c>
      <c r="C60" s="217" t="s">
        <v>12</v>
      </c>
      <c r="D60" s="218"/>
      <c r="E60" s="217" t="s">
        <v>13</v>
      </c>
      <c r="F60" s="218"/>
      <c r="G60" s="217" t="s">
        <v>14</v>
      </c>
      <c r="H60" s="219"/>
      <c r="I60" s="219"/>
      <c r="J60" s="218"/>
      <c r="K60" s="220" t="s">
        <v>15</v>
      </c>
      <c r="L60" s="221"/>
      <c r="M60" s="221"/>
      <c r="N60" s="221"/>
      <c r="O60" s="222"/>
      <c r="R60" s="11" t="s">
        <v>36</v>
      </c>
      <c r="U60" t="s">
        <v>36</v>
      </c>
    </row>
    <row r="61" spans="1:21" ht="15" thickBot="1" x14ac:dyDescent="0.4">
      <c r="A61" s="223"/>
      <c r="B61" s="224"/>
      <c r="C61" s="225"/>
      <c r="D61" s="226"/>
      <c r="E61" s="225"/>
      <c r="F61" s="226"/>
      <c r="G61" s="225"/>
      <c r="H61" s="227"/>
      <c r="I61" s="227"/>
      <c r="J61" s="226"/>
      <c r="K61" s="228" t="s">
        <v>17</v>
      </c>
      <c r="L61" s="195" t="s">
        <v>18</v>
      </c>
      <c r="M61" s="195" t="s">
        <v>19</v>
      </c>
      <c r="N61" s="195" t="s">
        <v>20</v>
      </c>
      <c r="O61" s="195" t="s">
        <v>21</v>
      </c>
      <c r="R61" s="12" t="s">
        <v>37</v>
      </c>
      <c r="U61" t="s">
        <v>50</v>
      </c>
    </row>
    <row r="62" spans="1:21" x14ac:dyDescent="0.35">
      <c r="A62" s="163">
        <v>21</v>
      </c>
      <c r="B62" s="163"/>
      <c r="C62" s="164"/>
      <c r="D62" s="229"/>
      <c r="E62" s="166"/>
      <c r="F62" s="167"/>
      <c r="G62" s="168"/>
      <c r="H62" s="169"/>
      <c r="I62" s="169"/>
      <c r="J62" s="165"/>
      <c r="K62" s="163"/>
      <c r="L62" s="163"/>
      <c r="M62" s="163"/>
      <c r="N62" s="163"/>
      <c r="O62" s="163"/>
      <c r="R62" s="15">
        <f>IF(B62='Stop Types'!$A$8,(C62-C50),IF(B62='Stop Types'!$A$7,$R$9,0))</f>
        <v>0</v>
      </c>
      <c r="U62" s="16">
        <f>IF(B62='Stop Types'!$A$8,(E62-E50),0)</f>
        <v>0</v>
      </c>
    </row>
    <row r="63" spans="1:21" x14ac:dyDescent="0.35">
      <c r="A63" s="170"/>
      <c r="B63" s="170"/>
      <c r="C63" s="176"/>
      <c r="D63" s="230"/>
      <c r="E63" s="173"/>
      <c r="F63" s="174"/>
      <c r="G63" s="171"/>
      <c r="H63" s="175"/>
      <c r="I63" s="175"/>
      <c r="J63" s="172"/>
      <c r="K63" s="170"/>
      <c r="L63" s="170"/>
      <c r="M63" s="170"/>
      <c r="N63" s="170"/>
      <c r="O63" s="170"/>
      <c r="R63" s="15"/>
      <c r="U63" s="16"/>
    </row>
    <row r="64" spans="1:21" x14ac:dyDescent="0.35">
      <c r="A64" s="170">
        <v>22</v>
      </c>
      <c r="B64" s="170"/>
      <c r="C64" s="176"/>
      <c r="D64" s="230"/>
      <c r="E64" s="173"/>
      <c r="F64" s="174"/>
      <c r="G64" s="171"/>
      <c r="H64" s="175"/>
      <c r="I64" s="175"/>
      <c r="J64" s="172"/>
      <c r="K64" s="170"/>
      <c r="L64" s="170"/>
      <c r="M64" s="170"/>
      <c r="N64" s="170"/>
      <c r="O64" s="170"/>
      <c r="R64" s="15">
        <f>IF(B64='Stop Types'!$A$8,(C64-C62),IF(B64='Stop Types'!$A$7,$R$9,0))</f>
        <v>0</v>
      </c>
      <c r="U64" s="16">
        <f>IF(B64='Stop Types'!$A$8,(E64-E62),0)</f>
        <v>0</v>
      </c>
    </row>
    <row r="65" spans="1:21" x14ac:dyDescent="0.35">
      <c r="A65" s="170"/>
      <c r="B65" s="170"/>
      <c r="C65" s="176"/>
      <c r="D65" s="230"/>
      <c r="E65" s="173"/>
      <c r="F65" s="174"/>
      <c r="G65" s="171"/>
      <c r="H65" s="175"/>
      <c r="I65" s="175"/>
      <c r="J65" s="172"/>
      <c r="K65" s="170"/>
      <c r="L65" s="170"/>
      <c r="M65" s="170"/>
      <c r="N65" s="170"/>
      <c r="O65" s="170"/>
      <c r="R65" s="15"/>
      <c r="U65" s="16"/>
    </row>
    <row r="66" spans="1:21" x14ac:dyDescent="0.35">
      <c r="A66" s="170">
        <v>23</v>
      </c>
      <c r="B66" s="170"/>
      <c r="C66" s="176"/>
      <c r="D66" s="230"/>
      <c r="E66" s="173"/>
      <c r="F66" s="174"/>
      <c r="G66" s="171"/>
      <c r="H66" s="175"/>
      <c r="I66" s="175"/>
      <c r="J66" s="172"/>
      <c r="K66" s="170"/>
      <c r="L66" s="170"/>
      <c r="M66" s="170"/>
      <c r="N66" s="170"/>
      <c r="O66" s="170"/>
      <c r="R66" s="15">
        <f>IF(B66='Stop Types'!$A$8,(C66-C64),IF(B66='Stop Types'!$A$7,$R$9,0))</f>
        <v>0</v>
      </c>
      <c r="U66" s="16">
        <f>IF(B66='Stop Types'!$A$8,(E66-E64),0)</f>
        <v>0</v>
      </c>
    </row>
    <row r="67" spans="1:21" x14ac:dyDescent="0.35">
      <c r="A67" s="170"/>
      <c r="B67" s="170"/>
      <c r="C67" s="176"/>
      <c r="D67" s="230"/>
      <c r="E67" s="173"/>
      <c r="F67" s="174"/>
      <c r="G67" s="171"/>
      <c r="H67" s="175"/>
      <c r="I67" s="175"/>
      <c r="J67" s="172"/>
      <c r="K67" s="170"/>
      <c r="L67" s="170"/>
      <c r="M67" s="170"/>
      <c r="N67" s="170"/>
      <c r="O67" s="170"/>
      <c r="R67" s="15"/>
      <c r="U67" s="16"/>
    </row>
    <row r="68" spans="1:21" x14ac:dyDescent="0.35">
      <c r="A68" s="170">
        <v>24</v>
      </c>
      <c r="B68" s="170"/>
      <c r="C68" s="176"/>
      <c r="D68" s="230"/>
      <c r="E68" s="173"/>
      <c r="F68" s="174"/>
      <c r="G68" s="171"/>
      <c r="H68" s="175"/>
      <c r="I68" s="175"/>
      <c r="J68" s="172"/>
      <c r="K68" s="170"/>
      <c r="L68" s="170"/>
      <c r="M68" s="170"/>
      <c r="N68" s="170"/>
      <c r="O68" s="170"/>
      <c r="R68" s="15">
        <f>IF(B68='Stop Types'!$A$8,(C68-C66),IF(B68='Stop Types'!$A$7,$R$9,0))</f>
        <v>0</v>
      </c>
      <c r="U68" s="16">
        <f>IF(B68='Stop Types'!$A$8,(E68-E66),0)</f>
        <v>0</v>
      </c>
    </row>
    <row r="69" spans="1:21" x14ac:dyDescent="0.35">
      <c r="A69" s="170"/>
      <c r="B69" s="170"/>
      <c r="C69" s="176"/>
      <c r="D69" s="230"/>
      <c r="E69" s="173"/>
      <c r="F69" s="174"/>
      <c r="G69" s="171"/>
      <c r="H69" s="175"/>
      <c r="I69" s="175"/>
      <c r="J69" s="172"/>
      <c r="K69" s="170"/>
      <c r="L69" s="170"/>
      <c r="M69" s="170"/>
      <c r="N69" s="170"/>
      <c r="O69" s="170"/>
      <c r="R69" s="15"/>
      <c r="U69" s="16"/>
    </row>
    <row r="70" spans="1:21" x14ac:dyDescent="0.35">
      <c r="A70" s="170">
        <v>25</v>
      </c>
      <c r="B70" s="170"/>
      <c r="C70" s="176"/>
      <c r="D70" s="230"/>
      <c r="E70" s="173"/>
      <c r="F70" s="174"/>
      <c r="G70" s="171"/>
      <c r="H70" s="175"/>
      <c r="I70" s="175"/>
      <c r="J70" s="172"/>
      <c r="K70" s="170"/>
      <c r="L70" s="170"/>
      <c r="M70" s="170"/>
      <c r="N70" s="170"/>
      <c r="O70" s="170"/>
      <c r="R70" s="15">
        <f>IF(B70='Stop Types'!$A$8,(C70-C68),IF(B70='Stop Types'!$A$7,$R$9,0))</f>
        <v>0</v>
      </c>
      <c r="U70" s="16">
        <f>IF(B70='Stop Types'!$A$8,(E70-E68),0)</f>
        <v>0</v>
      </c>
    </row>
    <row r="71" spans="1:21" x14ac:dyDescent="0.35">
      <c r="A71" s="170"/>
      <c r="B71" s="170"/>
      <c r="C71" s="176"/>
      <c r="D71" s="230"/>
      <c r="E71" s="173"/>
      <c r="F71" s="174"/>
      <c r="G71" s="171"/>
      <c r="H71" s="175"/>
      <c r="I71" s="175"/>
      <c r="J71" s="172"/>
      <c r="K71" s="170"/>
      <c r="L71" s="170"/>
      <c r="M71" s="170"/>
      <c r="N71" s="170"/>
      <c r="O71" s="170"/>
      <c r="R71" s="15"/>
      <c r="U71" s="16"/>
    </row>
    <row r="72" spans="1:21" x14ac:dyDescent="0.35">
      <c r="A72" s="170">
        <v>26</v>
      </c>
      <c r="B72" s="170"/>
      <c r="C72" s="176"/>
      <c r="D72" s="230"/>
      <c r="E72" s="173"/>
      <c r="F72" s="174"/>
      <c r="G72" s="171"/>
      <c r="H72" s="175"/>
      <c r="I72" s="175"/>
      <c r="J72" s="172"/>
      <c r="K72" s="170"/>
      <c r="L72" s="170"/>
      <c r="M72" s="170"/>
      <c r="N72" s="170"/>
      <c r="O72" s="170"/>
      <c r="R72" s="15">
        <f>IF(B72='Stop Types'!$A$8,(C72-C70),IF(B72='Stop Types'!$A$7,$R$9,0))</f>
        <v>0</v>
      </c>
      <c r="U72" s="16">
        <f>IF(B72='Stop Types'!$A$8,(E72-E70),0)</f>
        <v>0</v>
      </c>
    </row>
    <row r="73" spans="1:21" x14ac:dyDescent="0.35">
      <c r="A73" s="170"/>
      <c r="B73" s="170"/>
      <c r="C73" s="176"/>
      <c r="D73" s="230"/>
      <c r="E73" s="173"/>
      <c r="F73" s="174"/>
      <c r="G73" s="171"/>
      <c r="H73" s="175"/>
      <c r="I73" s="175"/>
      <c r="J73" s="172"/>
      <c r="K73" s="170"/>
      <c r="L73" s="170"/>
      <c r="M73" s="170"/>
      <c r="N73" s="170"/>
      <c r="O73" s="170"/>
      <c r="R73" s="15"/>
      <c r="U73" s="16"/>
    </row>
    <row r="74" spans="1:21" x14ac:dyDescent="0.35">
      <c r="A74" s="170">
        <v>27</v>
      </c>
      <c r="B74" s="170"/>
      <c r="C74" s="176"/>
      <c r="D74" s="230"/>
      <c r="E74" s="173"/>
      <c r="F74" s="174"/>
      <c r="G74" s="171"/>
      <c r="H74" s="175"/>
      <c r="I74" s="175"/>
      <c r="J74" s="172"/>
      <c r="K74" s="170"/>
      <c r="L74" s="170"/>
      <c r="M74" s="170"/>
      <c r="N74" s="170"/>
      <c r="O74" s="170"/>
      <c r="R74" s="15">
        <f>IF(B74='Stop Types'!$A$8,(C74-C72),IF(B74='Stop Types'!$A$7,$R$9,0))</f>
        <v>0</v>
      </c>
      <c r="U74" s="16">
        <f>IF(B74='Stop Types'!$A$8,(E74-E72),0)</f>
        <v>0</v>
      </c>
    </row>
    <row r="75" spans="1:21" x14ac:dyDescent="0.35">
      <c r="A75" s="170"/>
      <c r="B75" s="170"/>
      <c r="C75" s="176"/>
      <c r="D75" s="230"/>
      <c r="E75" s="173"/>
      <c r="F75" s="174"/>
      <c r="G75" s="171"/>
      <c r="H75" s="175"/>
      <c r="I75" s="175"/>
      <c r="J75" s="172"/>
      <c r="K75" s="170"/>
      <c r="L75" s="170"/>
      <c r="M75" s="170"/>
      <c r="N75" s="170"/>
      <c r="O75" s="170"/>
      <c r="R75" s="15"/>
      <c r="U75" s="16"/>
    </row>
    <row r="76" spans="1:21" x14ac:dyDescent="0.35">
      <c r="A76" s="170">
        <v>28</v>
      </c>
      <c r="B76" s="170"/>
      <c r="C76" s="176"/>
      <c r="D76" s="230"/>
      <c r="E76" s="173"/>
      <c r="F76" s="174"/>
      <c r="G76" s="171"/>
      <c r="H76" s="175"/>
      <c r="I76" s="175"/>
      <c r="J76" s="172"/>
      <c r="K76" s="170"/>
      <c r="L76" s="170"/>
      <c r="M76" s="170"/>
      <c r="N76" s="170"/>
      <c r="O76" s="170"/>
      <c r="R76" s="15">
        <f>IF(B76='Stop Types'!$A$8,(C76-C74),IF(B76='Stop Types'!$A$7,$R$9,0))</f>
        <v>0</v>
      </c>
      <c r="U76" s="16">
        <f>IF(B76='Stop Types'!$A$8,(E76-E74),0)</f>
        <v>0</v>
      </c>
    </row>
    <row r="77" spans="1:21" x14ac:dyDescent="0.35">
      <c r="A77" s="170"/>
      <c r="B77" s="170"/>
      <c r="C77" s="176"/>
      <c r="D77" s="230"/>
      <c r="E77" s="173"/>
      <c r="F77" s="174"/>
      <c r="G77" s="171"/>
      <c r="H77" s="175"/>
      <c r="I77" s="175"/>
      <c r="J77" s="172"/>
      <c r="K77" s="170"/>
      <c r="L77" s="170"/>
      <c r="M77" s="170"/>
      <c r="N77" s="170"/>
      <c r="O77" s="170"/>
      <c r="R77" s="15"/>
      <c r="U77" s="16"/>
    </row>
    <row r="78" spans="1:21" x14ac:dyDescent="0.35">
      <c r="A78" s="170">
        <v>29</v>
      </c>
      <c r="B78" s="170"/>
      <c r="C78" s="176"/>
      <c r="D78" s="230"/>
      <c r="E78" s="173"/>
      <c r="F78" s="174"/>
      <c r="G78" s="171"/>
      <c r="H78" s="175"/>
      <c r="I78" s="175"/>
      <c r="J78" s="172"/>
      <c r="K78" s="170"/>
      <c r="L78" s="170"/>
      <c r="M78" s="170"/>
      <c r="N78" s="170"/>
      <c r="O78" s="170"/>
      <c r="R78" s="15">
        <f>IF(B78='Stop Types'!$A$8,(C78-C76),IF(B78='Stop Types'!$A$7,$R$9,0))</f>
        <v>0</v>
      </c>
      <c r="U78" s="16">
        <f>IF(B78='Stop Types'!$A$8,(E78-E76),0)</f>
        <v>0</v>
      </c>
    </row>
    <row r="79" spans="1:21" x14ac:dyDescent="0.35">
      <c r="A79" s="170"/>
      <c r="B79" s="170"/>
      <c r="C79" s="176"/>
      <c r="D79" s="230"/>
      <c r="E79" s="173"/>
      <c r="F79" s="174"/>
      <c r="G79" s="171"/>
      <c r="H79" s="175"/>
      <c r="I79" s="175"/>
      <c r="J79" s="172"/>
      <c r="K79" s="170"/>
      <c r="L79" s="170"/>
      <c r="M79" s="170"/>
      <c r="N79" s="170"/>
      <c r="O79" s="170"/>
      <c r="R79" s="15"/>
      <c r="U79" s="16"/>
    </row>
    <row r="80" spans="1:21" x14ac:dyDescent="0.35">
      <c r="A80" s="170">
        <v>30</v>
      </c>
      <c r="B80" s="170"/>
      <c r="C80" s="176"/>
      <c r="D80" s="230"/>
      <c r="E80" s="173"/>
      <c r="F80" s="174"/>
      <c r="G80" s="171"/>
      <c r="H80" s="175"/>
      <c r="I80" s="175"/>
      <c r="J80" s="172"/>
      <c r="K80" s="170"/>
      <c r="L80" s="170"/>
      <c r="M80" s="170"/>
      <c r="N80" s="170"/>
      <c r="O80" s="170"/>
      <c r="R80" s="15">
        <f>IF(B80='Stop Types'!$A$8,(C80-C78),IF(B80='Stop Types'!$A$7,$R$9,0))</f>
        <v>0</v>
      </c>
      <c r="U80" s="16">
        <f>IF(B80='Stop Types'!$A$8,(E80-E78),0)</f>
        <v>0</v>
      </c>
    </row>
    <row r="81" spans="1:21" x14ac:dyDescent="0.35">
      <c r="A81" s="170"/>
      <c r="B81" s="170"/>
      <c r="C81" s="176"/>
      <c r="D81" s="230"/>
      <c r="E81" s="173"/>
      <c r="F81" s="174"/>
      <c r="G81" s="171"/>
      <c r="H81" s="175"/>
      <c r="I81" s="175"/>
      <c r="J81" s="172"/>
      <c r="K81" s="170"/>
      <c r="L81" s="170"/>
      <c r="M81" s="170"/>
      <c r="N81" s="170"/>
      <c r="O81" s="170"/>
      <c r="R81" s="15"/>
      <c r="U81" s="16"/>
    </row>
    <row r="82" spans="1:21" x14ac:dyDescent="0.35">
      <c r="A82" s="170">
        <v>31</v>
      </c>
      <c r="B82" s="170"/>
      <c r="C82" s="176"/>
      <c r="D82" s="230"/>
      <c r="E82" s="173"/>
      <c r="F82" s="174"/>
      <c r="G82" s="171"/>
      <c r="H82" s="175"/>
      <c r="I82" s="175"/>
      <c r="J82" s="172"/>
      <c r="K82" s="170"/>
      <c r="L82" s="170"/>
      <c r="M82" s="170"/>
      <c r="N82" s="170"/>
      <c r="O82" s="170"/>
      <c r="R82" s="15">
        <f>IF(B82='Stop Types'!$A$8,(C82-C80),IF(B82='Stop Types'!$A$7,$R$9,0))</f>
        <v>0</v>
      </c>
      <c r="U82" s="16">
        <f>IF(B82='Stop Types'!$A$8,(E82-E80),0)</f>
        <v>0</v>
      </c>
    </row>
    <row r="83" spans="1:21" x14ac:dyDescent="0.35">
      <c r="A83" s="170"/>
      <c r="B83" s="170"/>
      <c r="C83" s="176"/>
      <c r="D83" s="230"/>
      <c r="E83" s="173"/>
      <c r="F83" s="174"/>
      <c r="G83" s="171"/>
      <c r="H83" s="175"/>
      <c r="I83" s="175"/>
      <c r="J83" s="172"/>
      <c r="K83" s="170"/>
      <c r="L83" s="170"/>
      <c r="M83" s="170"/>
      <c r="N83" s="170"/>
      <c r="O83" s="170"/>
      <c r="R83" s="15"/>
      <c r="U83" s="16"/>
    </row>
    <row r="84" spans="1:21" x14ac:dyDescent="0.35">
      <c r="A84" s="170">
        <v>32</v>
      </c>
      <c r="B84" s="170"/>
      <c r="C84" s="176"/>
      <c r="D84" s="230"/>
      <c r="E84" s="173"/>
      <c r="F84" s="174"/>
      <c r="G84" s="171"/>
      <c r="H84" s="175"/>
      <c r="I84" s="175"/>
      <c r="J84" s="172"/>
      <c r="K84" s="170"/>
      <c r="L84" s="170"/>
      <c r="M84" s="170"/>
      <c r="N84" s="170"/>
      <c r="O84" s="177"/>
      <c r="R84" s="15">
        <f>IF(B84='Stop Types'!$A$8,(C84-C82),IF(B84='Stop Types'!$A$7,$R$9,0))</f>
        <v>0</v>
      </c>
      <c r="U84" s="16">
        <f>IF(B84='Stop Types'!$A$8,(E84-E82),0)</f>
        <v>0</v>
      </c>
    </row>
    <row r="85" spans="1:21" x14ac:dyDescent="0.35">
      <c r="A85" s="170"/>
      <c r="B85" s="170"/>
      <c r="C85" s="176"/>
      <c r="D85" s="230"/>
      <c r="E85" s="173"/>
      <c r="F85" s="174"/>
      <c r="G85" s="171"/>
      <c r="H85" s="175"/>
      <c r="I85" s="175"/>
      <c r="J85" s="172"/>
      <c r="K85" s="170"/>
      <c r="L85" s="170"/>
      <c r="M85" s="170"/>
      <c r="N85" s="170"/>
      <c r="O85" s="177"/>
      <c r="R85" s="15"/>
      <c r="U85" s="16"/>
    </row>
    <row r="86" spans="1:21" x14ac:dyDescent="0.35">
      <c r="A86" s="170">
        <v>33</v>
      </c>
      <c r="B86" s="170"/>
      <c r="C86" s="176"/>
      <c r="D86" s="230"/>
      <c r="E86" s="173"/>
      <c r="F86" s="174"/>
      <c r="G86" s="171"/>
      <c r="H86" s="175"/>
      <c r="I86" s="175"/>
      <c r="J86" s="172"/>
      <c r="K86" s="170"/>
      <c r="L86" s="170"/>
      <c r="M86" s="170"/>
      <c r="N86" s="170"/>
      <c r="O86" s="170"/>
      <c r="R86" s="15">
        <f>IF(B86='Stop Types'!$A$8,(C86-C84),IF(B86='Stop Types'!$A$7,$R$9,0))</f>
        <v>0</v>
      </c>
      <c r="U86" s="16">
        <f>IF(B86='Stop Types'!$A$8,(E86-E84),0)</f>
        <v>0</v>
      </c>
    </row>
    <row r="87" spans="1:21" ht="15" thickBot="1" x14ac:dyDescent="0.4">
      <c r="A87" s="178"/>
      <c r="B87" s="178"/>
      <c r="C87" s="252"/>
      <c r="D87" s="253"/>
      <c r="E87" s="207"/>
      <c r="F87" s="208"/>
      <c r="G87" s="179"/>
      <c r="H87" s="181"/>
      <c r="I87" s="181"/>
      <c r="J87" s="180"/>
      <c r="K87" s="178"/>
      <c r="L87" s="178"/>
      <c r="M87" s="178"/>
      <c r="N87" s="178"/>
      <c r="O87" s="178"/>
      <c r="R87" s="15"/>
      <c r="U87" s="16"/>
    </row>
    <row r="88" spans="1:21" x14ac:dyDescent="0.35">
      <c r="A88" s="115"/>
      <c r="B88" s="115"/>
      <c r="C88" s="115"/>
      <c r="D88" s="115"/>
      <c r="E88" s="115"/>
      <c r="F88" s="115"/>
      <c r="G88" s="1"/>
      <c r="H88" s="1"/>
      <c r="I88" s="58" t="s">
        <v>22</v>
      </c>
      <c r="J88" s="58"/>
      <c r="K88" s="60">
        <f>SUM(K12:K51,K62:K87)</f>
        <v>0</v>
      </c>
      <c r="L88" s="60">
        <f t="shared" ref="L88:O88" si="0">SUM(L12:L51,L62:L87)</f>
        <v>0</v>
      </c>
      <c r="M88" s="60">
        <f t="shared" si="0"/>
        <v>0</v>
      </c>
      <c r="N88" s="60">
        <f t="shared" si="0"/>
        <v>0</v>
      </c>
      <c r="O88" s="60">
        <f t="shared" si="0"/>
        <v>0</v>
      </c>
    </row>
    <row r="89" spans="1:21" ht="15" thickBot="1" x14ac:dyDescent="0.4">
      <c r="A89" s="115"/>
      <c r="B89" s="115"/>
      <c r="C89" s="115"/>
      <c r="D89" s="115"/>
      <c r="E89" s="115"/>
      <c r="F89" s="115"/>
      <c r="G89" s="1"/>
      <c r="H89" s="1"/>
      <c r="I89" s="59"/>
      <c r="J89" s="59"/>
      <c r="K89" s="61"/>
      <c r="L89" s="61"/>
      <c r="M89" s="61"/>
      <c r="N89" s="61"/>
      <c r="O89" s="61"/>
    </row>
    <row r="90" spans="1:21" ht="19" thickBot="1" x14ac:dyDescent="0.4">
      <c r="A90" s="117" t="s">
        <v>23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</row>
    <row r="91" spans="1:21" x14ac:dyDescent="0.35">
      <c r="A91" s="113" t="s">
        <v>6</v>
      </c>
      <c r="B91" s="118"/>
      <c r="C91" s="119"/>
      <c r="D91" s="120" t="s">
        <v>7</v>
      </c>
      <c r="E91" s="113"/>
      <c r="F91" s="121"/>
      <c r="G91" s="122"/>
      <c r="H91" s="123"/>
      <c r="I91" s="124" t="s">
        <v>8</v>
      </c>
      <c r="J91" s="125"/>
      <c r="K91" s="126"/>
      <c r="L91" s="127"/>
      <c r="M91" s="127"/>
      <c r="N91" s="127"/>
      <c r="O91" s="128"/>
    </row>
    <row r="92" spans="1:21" ht="15" thickBot="1" x14ac:dyDescent="0.4">
      <c r="A92" s="113"/>
      <c r="B92" s="129"/>
      <c r="C92" s="130"/>
      <c r="D92" s="120"/>
      <c r="E92" s="113"/>
      <c r="F92" s="131"/>
      <c r="G92" s="132"/>
      <c r="H92" s="133"/>
      <c r="I92" s="124"/>
      <c r="J92" s="125"/>
      <c r="K92" s="134"/>
      <c r="L92" s="135"/>
      <c r="M92" s="135"/>
      <c r="N92" s="135"/>
      <c r="O92" s="136"/>
    </row>
    <row r="93" spans="1:21" ht="19" thickBot="1" x14ac:dyDescent="0.4">
      <c r="A93" s="117" t="s">
        <v>24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</row>
    <row r="94" spans="1:21" x14ac:dyDescent="0.35">
      <c r="A94" s="113" t="s">
        <v>6</v>
      </c>
      <c r="B94" s="118"/>
      <c r="C94" s="119"/>
      <c r="D94" s="120" t="s">
        <v>7</v>
      </c>
      <c r="E94" s="113"/>
      <c r="F94" s="121"/>
      <c r="G94" s="122"/>
      <c r="H94" s="123"/>
      <c r="I94" s="124" t="s">
        <v>8</v>
      </c>
      <c r="J94" s="125"/>
      <c r="K94" s="126"/>
      <c r="L94" s="127"/>
      <c r="M94" s="127"/>
      <c r="N94" s="127"/>
      <c r="O94" s="128"/>
    </row>
    <row r="95" spans="1:21" ht="15" thickBot="1" x14ac:dyDescent="0.4">
      <c r="A95" s="113"/>
      <c r="B95" s="129"/>
      <c r="C95" s="130"/>
      <c r="D95" s="120"/>
      <c r="E95" s="113"/>
      <c r="F95" s="131"/>
      <c r="G95" s="132"/>
      <c r="H95" s="133"/>
      <c r="I95" s="124"/>
      <c r="J95" s="125"/>
      <c r="K95" s="134"/>
      <c r="L95" s="135"/>
      <c r="M95" s="135"/>
      <c r="N95" s="135"/>
      <c r="O95" s="136"/>
    </row>
    <row r="96" spans="1:21" ht="19" thickBot="1" x14ac:dyDescent="0.4">
      <c r="A96" s="56" t="s">
        <v>25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1:31" ht="16" thickBot="1" x14ac:dyDescent="0.4">
      <c r="A97" s="17" t="s">
        <v>26</v>
      </c>
      <c r="B97" s="18"/>
      <c r="C97" s="18"/>
      <c r="D97" s="6"/>
      <c r="E97" s="18" t="s">
        <v>27</v>
      </c>
      <c r="F97" s="18"/>
      <c r="G97" s="18"/>
      <c r="H97" s="6"/>
      <c r="I97" s="18" t="s">
        <v>28</v>
      </c>
      <c r="J97" s="18"/>
      <c r="K97" s="18"/>
      <c r="L97" s="6"/>
      <c r="M97" s="18" t="s">
        <v>29</v>
      </c>
      <c r="N97" s="18"/>
      <c r="O97" s="19"/>
      <c r="Q97" s="66" t="s">
        <v>26</v>
      </c>
      <c r="R97" s="67"/>
      <c r="S97" s="67"/>
      <c r="T97" s="3"/>
      <c r="U97" s="67" t="s">
        <v>27</v>
      </c>
      <c r="V97" s="67"/>
      <c r="W97" s="67"/>
      <c r="X97" s="3"/>
      <c r="Y97" s="67" t="s">
        <v>28</v>
      </c>
      <c r="Z97" s="67"/>
      <c r="AA97" s="67"/>
      <c r="AB97" s="3"/>
      <c r="AC97" s="67" t="s">
        <v>29</v>
      </c>
      <c r="AD97" s="67"/>
      <c r="AE97" s="68"/>
    </row>
    <row r="98" spans="1:31" x14ac:dyDescent="0.35">
      <c r="A98" s="57">
        <f>(HOUR(Q98)*60)+MINUTE(Q98)-A101</f>
        <v>0</v>
      </c>
      <c r="B98" s="45"/>
      <c r="C98" s="46"/>
      <c r="D98" s="4"/>
      <c r="E98" s="50">
        <f>U98-E101</f>
        <v>0</v>
      </c>
      <c r="F98" s="51"/>
      <c r="G98" s="52"/>
      <c r="H98" s="4"/>
      <c r="I98" s="57">
        <f>(HOUR(Y98)*60)+MINUTE(Y98)</f>
        <v>0</v>
      </c>
      <c r="J98" s="45"/>
      <c r="K98" s="46"/>
      <c r="L98" s="4"/>
      <c r="M98" s="50">
        <f>AC98</f>
        <v>0</v>
      </c>
      <c r="N98" s="51"/>
      <c r="O98" s="52"/>
      <c r="Q98" s="82">
        <f>B91-C12</f>
        <v>0</v>
      </c>
      <c r="R98" s="83"/>
      <c r="S98" s="84"/>
      <c r="T98" s="4"/>
      <c r="U98" s="82">
        <f>F91-E12</f>
        <v>0</v>
      </c>
      <c r="V98" s="83"/>
      <c r="W98" s="84"/>
      <c r="X98" s="4"/>
      <c r="Y98" s="82">
        <f>C12-B7+(IF(ISBLANK(B94),0,(B94-B91)))</f>
        <v>0</v>
      </c>
      <c r="Z98" s="83"/>
      <c r="AA98" s="84"/>
      <c r="AB98" s="4"/>
      <c r="AC98" s="82">
        <f>E12-F7+(IF(ISBLANK(F94),0,(F94-F91)))</f>
        <v>0</v>
      </c>
      <c r="AD98" s="83"/>
      <c r="AE98" s="84"/>
    </row>
    <row r="99" spans="1:31" ht="15" thickBot="1" x14ac:dyDescent="0.4">
      <c r="A99" s="47"/>
      <c r="B99" s="48"/>
      <c r="C99" s="49"/>
      <c r="D99" s="4"/>
      <c r="E99" s="53"/>
      <c r="F99" s="54"/>
      <c r="G99" s="55"/>
      <c r="H99" s="4"/>
      <c r="I99" s="47"/>
      <c r="J99" s="48"/>
      <c r="K99" s="49"/>
      <c r="L99" s="4"/>
      <c r="M99" s="53"/>
      <c r="N99" s="54"/>
      <c r="O99" s="55"/>
      <c r="Q99" s="85"/>
      <c r="R99" s="86"/>
      <c r="S99" s="87"/>
      <c r="T99" s="4"/>
      <c r="U99" s="85"/>
      <c r="V99" s="86"/>
      <c r="W99" s="87"/>
      <c r="X99" s="4"/>
      <c r="Y99" s="85"/>
      <c r="Z99" s="86"/>
      <c r="AA99" s="87"/>
      <c r="AB99" s="4"/>
      <c r="AC99" s="85"/>
      <c r="AD99" s="86"/>
      <c r="AE99" s="87"/>
    </row>
    <row r="100" spans="1:31" ht="16" thickBot="1" x14ac:dyDescent="0.4">
      <c r="A100" s="17" t="s">
        <v>30</v>
      </c>
      <c r="B100" s="18"/>
      <c r="C100" s="18"/>
      <c r="D100" s="7"/>
      <c r="E100" s="18" t="s">
        <v>31</v>
      </c>
      <c r="F100" s="18"/>
      <c r="G100" s="18"/>
      <c r="H100" s="7"/>
      <c r="I100" s="18" t="s">
        <v>32</v>
      </c>
      <c r="J100" s="18"/>
      <c r="K100" s="18"/>
      <c r="L100" s="7"/>
      <c r="M100" s="18" t="s">
        <v>33</v>
      </c>
      <c r="N100" s="18"/>
      <c r="O100" s="19"/>
      <c r="Q100" s="66" t="s">
        <v>30</v>
      </c>
      <c r="R100" s="67"/>
      <c r="S100" s="67"/>
      <c r="T100" s="4"/>
      <c r="U100" s="67" t="s">
        <v>31</v>
      </c>
      <c r="V100" s="67"/>
      <c r="W100" s="67"/>
      <c r="X100" s="4"/>
      <c r="Y100" s="67" t="s">
        <v>32</v>
      </c>
      <c r="Z100" s="67"/>
      <c r="AA100" s="67"/>
      <c r="AB100" s="4"/>
      <c r="AC100" s="67" t="s">
        <v>33</v>
      </c>
      <c r="AD100" s="67"/>
      <c r="AE100" s="68"/>
    </row>
    <row r="101" spans="1:31" x14ac:dyDescent="0.35">
      <c r="A101" s="20">
        <f>(HOUR(Q101)*60)+MINUTE(Q101)</f>
        <v>0</v>
      </c>
      <c r="B101" s="21"/>
      <c r="C101" s="22"/>
      <c r="D101" s="4"/>
      <c r="E101" s="26">
        <f>U101</f>
        <v>0</v>
      </c>
      <c r="F101" s="27"/>
      <c r="G101" s="28"/>
      <c r="H101" s="4"/>
      <c r="I101" s="32">
        <f>A98+I98+A101</f>
        <v>0</v>
      </c>
      <c r="J101" s="33"/>
      <c r="K101" s="34"/>
      <c r="L101" s="4"/>
      <c r="M101" s="38">
        <f>E98+M98+E101</f>
        <v>0</v>
      </c>
      <c r="N101" s="39"/>
      <c r="O101" s="40"/>
      <c r="Q101" s="69">
        <f>SUM(R12:R51,R62:R87)</f>
        <v>0</v>
      </c>
      <c r="R101" s="70"/>
      <c r="S101" s="71"/>
      <c r="T101" s="4"/>
      <c r="U101" s="75">
        <f>SUM(U12:U51,U62:U87)</f>
        <v>0</v>
      </c>
      <c r="V101" s="70"/>
      <c r="W101" s="71"/>
      <c r="X101" s="4"/>
      <c r="Y101" s="76"/>
      <c r="Z101" s="77"/>
      <c r="AA101" s="78"/>
      <c r="AB101" s="4"/>
      <c r="AC101" s="76"/>
      <c r="AD101" s="77"/>
      <c r="AE101" s="78"/>
    </row>
    <row r="102" spans="1:31" ht="15" thickBot="1" x14ac:dyDescent="0.4">
      <c r="A102" s="23"/>
      <c r="B102" s="24"/>
      <c r="C102" s="25"/>
      <c r="D102" s="5"/>
      <c r="E102" s="29"/>
      <c r="F102" s="30"/>
      <c r="G102" s="31"/>
      <c r="H102" s="5"/>
      <c r="I102" s="35"/>
      <c r="J102" s="36"/>
      <c r="K102" s="37"/>
      <c r="L102" s="5"/>
      <c r="M102" s="41"/>
      <c r="N102" s="42"/>
      <c r="O102" s="43"/>
      <c r="Q102" s="72"/>
      <c r="R102" s="73"/>
      <c r="S102" s="74"/>
      <c r="T102" s="5"/>
      <c r="U102" s="72"/>
      <c r="V102" s="73"/>
      <c r="W102" s="74"/>
      <c r="X102" s="5"/>
      <c r="Y102" s="79"/>
      <c r="Z102" s="80"/>
      <c r="AA102" s="81"/>
      <c r="AB102" s="5"/>
      <c r="AC102" s="79"/>
      <c r="AD102" s="80"/>
      <c r="AE102" s="81"/>
    </row>
    <row r="105" spans="1:31" x14ac:dyDescent="0.35">
      <c r="A105" s="13" t="s">
        <v>51</v>
      </c>
      <c r="B105" s="2"/>
    </row>
  </sheetData>
  <sheetProtection algorithmName="SHA-512" hashValue="pb7o594nKM2xI+B3cTr59YDZc4G5sfVfuP2da5ArEJ+2JdSK3NbMxTwPiZ2n4DpDXUffcQ9S7TekWsFZmiMo9Q==" saltValue="e0Enrh/vhhyZoE2uQbWR1A==" spinCount="100000" sheet="1" objects="1" scenarios="1" selectLockedCells="1"/>
  <protectedRanges>
    <protectedRange sqref="B1 D1 C4 H4 L4 B7 F7 K7 B12:O51 B62:O87 B91 F91 K91 B94 F94 K94" name="Range1"/>
  </protectedRanges>
  <mergeCells count="492">
    <mergeCell ref="A4:B5"/>
    <mergeCell ref="C4:E5"/>
    <mergeCell ref="G4:G5"/>
    <mergeCell ref="H4:I5"/>
    <mergeCell ref="K4:K5"/>
    <mergeCell ref="N1:O2"/>
    <mergeCell ref="L4:O5"/>
    <mergeCell ref="A9:O9"/>
    <mergeCell ref="A10:A11"/>
    <mergeCell ref="B10:B11"/>
    <mergeCell ref="C10:D11"/>
    <mergeCell ref="E10:F11"/>
    <mergeCell ref="G10:J11"/>
    <mergeCell ref="K10:O10"/>
    <mergeCell ref="A6:O6"/>
    <mergeCell ref="A7:A8"/>
    <mergeCell ref="B7:C8"/>
    <mergeCell ref="D7:E8"/>
    <mergeCell ref="F7:H8"/>
    <mergeCell ref="I7:J8"/>
    <mergeCell ref="K7:O8"/>
    <mergeCell ref="L12:L13"/>
    <mergeCell ref="M12:M13"/>
    <mergeCell ref="N12:N13"/>
    <mergeCell ref="O12:O13"/>
    <mergeCell ref="A14:A15"/>
    <mergeCell ref="B14:B15"/>
    <mergeCell ref="C14:D15"/>
    <mergeCell ref="E14:F15"/>
    <mergeCell ref="G14:J15"/>
    <mergeCell ref="K14:K15"/>
    <mergeCell ref="A12:A13"/>
    <mergeCell ref="B12:B13"/>
    <mergeCell ref="C12:D13"/>
    <mergeCell ref="E12:F13"/>
    <mergeCell ref="G12:J13"/>
    <mergeCell ref="K12:K13"/>
    <mergeCell ref="L14:L15"/>
    <mergeCell ref="M14:M15"/>
    <mergeCell ref="N14:N15"/>
    <mergeCell ref="O14:O15"/>
    <mergeCell ref="O16:O17"/>
    <mergeCell ref="A18:A19"/>
    <mergeCell ref="B18:B19"/>
    <mergeCell ref="C18:D19"/>
    <mergeCell ref="E18:F19"/>
    <mergeCell ref="G18:J19"/>
    <mergeCell ref="K18:K19"/>
    <mergeCell ref="L18:L19"/>
    <mergeCell ref="M18:M19"/>
    <mergeCell ref="N18:N19"/>
    <mergeCell ref="O18:O19"/>
    <mergeCell ref="A16:A17"/>
    <mergeCell ref="B16:B17"/>
    <mergeCell ref="C16:D17"/>
    <mergeCell ref="E16:F17"/>
    <mergeCell ref="G16:J17"/>
    <mergeCell ref="K16:K17"/>
    <mergeCell ref="L16:L17"/>
    <mergeCell ref="M16:M17"/>
    <mergeCell ref="N16:N17"/>
    <mergeCell ref="O20:O21"/>
    <mergeCell ref="A22:A23"/>
    <mergeCell ref="B22:B23"/>
    <mergeCell ref="C22:D23"/>
    <mergeCell ref="E22:F23"/>
    <mergeCell ref="G22:J23"/>
    <mergeCell ref="K22:K23"/>
    <mergeCell ref="L22:L23"/>
    <mergeCell ref="M22:M23"/>
    <mergeCell ref="N22:N23"/>
    <mergeCell ref="O22:O23"/>
    <mergeCell ref="A20:A21"/>
    <mergeCell ref="B20:B21"/>
    <mergeCell ref="C20:D21"/>
    <mergeCell ref="E20:F21"/>
    <mergeCell ref="G20:J21"/>
    <mergeCell ref="K20:K21"/>
    <mergeCell ref="L20:L21"/>
    <mergeCell ref="M20:M21"/>
    <mergeCell ref="N20:N21"/>
    <mergeCell ref="O24:O25"/>
    <mergeCell ref="A26:A27"/>
    <mergeCell ref="B26:B27"/>
    <mergeCell ref="C26:D27"/>
    <mergeCell ref="E26:F27"/>
    <mergeCell ref="G26:J27"/>
    <mergeCell ref="K26:K27"/>
    <mergeCell ref="L26:L27"/>
    <mergeCell ref="M26:M27"/>
    <mergeCell ref="N26:N27"/>
    <mergeCell ref="O26:O27"/>
    <mergeCell ref="A24:A25"/>
    <mergeCell ref="B24:B25"/>
    <mergeCell ref="C24:D25"/>
    <mergeCell ref="E24:F25"/>
    <mergeCell ref="G24:J25"/>
    <mergeCell ref="K24:K25"/>
    <mergeCell ref="L24:L25"/>
    <mergeCell ref="M24:M25"/>
    <mergeCell ref="N24:N25"/>
    <mergeCell ref="O28:O29"/>
    <mergeCell ref="A30:A31"/>
    <mergeCell ref="B30:B31"/>
    <mergeCell ref="C30:D31"/>
    <mergeCell ref="E30:F31"/>
    <mergeCell ref="G30:J31"/>
    <mergeCell ref="K30:K31"/>
    <mergeCell ref="L30:L31"/>
    <mergeCell ref="M30:M31"/>
    <mergeCell ref="N30:N31"/>
    <mergeCell ref="O30:O31"/>
    <mergeCell ref="A28:A29"/>
    <mergeCell ref="B28:B29"/>
    <mergeCell ref="C28:D29"/>
    <mergeCell ref="E28:F29"/>
    <mergeCell ref="G28:J29"/>
    <mergeCell ref="K28:K29"/>
    <mergeCell ref="L28:L29"/>
    <mergeCell ref="M28:M29"/>
    <mergeCell ref="N28:N29"/>
    <mergeCell ref="O32:O33"/>
    <mergeCell ref="A34:A35"/>
    <mergeCell ref="B34:B35"/>
    <mergeCell ref="C34:D35"/>
    <mergeCell ref="E34:F35"/>
    <mergeCell ref="G34:J35"/>
    <mergeCell ref="K34:K35"/>
    <mergeCell ref="L34:L35"/>
    <mergeCell ref="M34:M35"/>
    <mergeCell ref="N34:N35"/>
    <mergeCell ref="O34:O35"/>
    <mergeCell ref="A32:A33"/>
    <mergeCell ref="B32:B33"/>
    <mergeCell ref="C32:D33"/>
    <mergeCell ref="E32:F33"/>
    <mergeCell ref="G32:J33"/>
    <mergeCell ref="K32:K33"/>
    <mergeCell ref="L32:L33"/>
    <mergeCell ref="M32:M33"/>
    <mergeCell ref="N32:N33"/>
    <mergeCell ref="M40:M41"/>
    <mergeCell ref="N40:N41"/>
    <mergeCell ref="O36:O37"/>
    <mergeCell ref="A38:A39"/>
    <mergeCell ref="B38:B39"/>
    <mergeCell ref="C38:D39"/>
    <mergeCell ref="E38:F39"/>
    <mergeCell ref="G38:J39"/>
    <mergeCell ref="K38:K39"/>
    <mergeCell ref="L38:L39"/>
    <mergeCell ref="M38:M39"/>
    <mergeCell ref="N38:N39"/>
    <mergeCell ref="O38:O39"/>
    <mergeCell ref="A36:A37"/>
    <mergeCell ref="B36:B37"/>
    <mergeCell ref="C36:D37"/>
    <mergeCell ref="E36:F37"/>
    <mergeCell ref="G36:J37"/>
    <mergeCell ref="K36:K37"/>
    <mergeCell ref="L36:L37"/>
    <mergeCell ref="M36:M37"/>
    <mergeCell ref="N36:N37"/>
    <mergeCell ref="E44:F45"/>
    <mergeCell ref="G44:J45"/>
    <mergeCell ref="K44:K45"/>
    <mergeCell ref="L44:L45"/>
    <mergeCell ref="M44:M45"/>
    <mergeCell ref="N44:N45"/>
    <mergeCell ref="O40:O41"/>
    <mergeCell ref="A42:A43"/>
    <mergeCell ref="B42:B43"/>
    <mergeCell ref="C42:D43"/>
    <mergeCell ref="E42:F43"/>
    <mergeCell ref="G42:J43"/>
    <mergeCell ref="K42:K43"/>
    <mergeCell ref="L42:L43"/>
    <mergeCell ref="M42:M43"/>
    <mergeCell ref="N42:N43"/>
    <mergeCell ref="O42:O43"/>
    <mergeCell ref="A40:A41"/>
    <mergeCell ref="B40:B41"/>
    <mergeCell ref="C40:D41"/>
    <mergeCell ref="E40:F41"/>
    <mergeCell ref="G40:J41"/>
    <mergeCell ref="K40:K41"/>
    <mergeCell ref="L40:L41"/>
    <mergeCell ref="O44:O45"/>
    <mergeCell ref="A46:A47"/>
    <mergeCell ref="B46:B47"/>
    <mergeCell ref="C46:D47"/>
    <mergeCell ref="E46:F47"/>
    <mergeCell ref="G46:J47"/>
    <mergeCell ref="K46:K47"/>
    <mergeCell ref="L48:L49"/>
    <mergeCell ref="M48:M49"/>
    <mergeCell ref="N48:N49"/>
    <mergeCell ref="O48:O49"/>
    <mergeCell ref="L46:L47"/>
    <mergeCell ref="M46:M47"/>
    <mergeCell ref="N46:N47"/>
    <mergeCell ref="O46:O47"/>
    <mergeCell ref="A48:A49"/>
    <mergeCell ref="B48:B49"/>
    <mergeCell ref="C48:D49"/>
    <mergeCell ref="E48:F49"/>
    <mergeCell ref="G48:J49"/>
    <mergeCell ref="K48:K49"/>
    <mergeCell ref="A44:A45"/>
    <mergeCell ref="B44:B45"/>
    <mergeCell ref="C44:D45"/>
    <mergeCell ref="A59:O59"/>
    <mergeCell ref="A60:A61"/>
    <mergeCell ref="B60:B61"/>
    <mergeCell ref="C60:D61"/>
    <mergeCell ref="E60:F61"/>
    <mergeCell ref="G60:J61"/>
    <mergeCell ref="K60:O60"/>
    <mergeCell ref="B50:B51"/>
    <mergeCell ref="A50:A51"/>
    <mergeCell ref="N54:O55"/>
    <mergeCell ref="A57:B58"/>
    <mergeCell ref="C57:E58"/>
    <mergeCell ref="G57:G58"/>
    <mergeCell ref="H57:I58"/>
    <mergeCell ref="K57:K58"/>
    <mergeCell ref="L57:O58"/>
    <mergeCell ref="L50:L51"/>
    <mergeCell ref="M50:M51"/>
    <mergeCell ref="N50:N51"/>
    <mergeCell ref="O50:O51"/>
    <mergeCell ref="K50:K51"/>
    <mergeCell ref="G50:J51"/>
    <mergeCell ref="E50:F51"/>
    <mergeCell ref="C50:D51"/>
    <mergeCell ref="L62:L63"/>
    <mergeCell ref="M62:M63"/>
    <mergeCell ref="N62:N63"/>
    <mergeCell ref="O62:O63"/>
    <mergeCell ref="A64:A65"/>
    <mergeCell ref="B64:B65"/>
    <mergeCell ref="C64:D65"/>
    <mergeCell ref="E64:F65"/>
    <mergeCell ref="G64:J65"/>
    <mergeCell ref="K64:K65"/>
    <mergeCell ref="A62:A63"/>
    <mergeCell ref="B62:B63"/>
    <mergeCell ref="C62:D63"/>
    <mergeCell ref="E62:F63"/>
    <mergeCell ref="G62:J63"/>
    <mergeCell ref="K62:K63"/>
    <mergeCell ref="L64:L65"/>
    <mergeCell ref="M64:M65"/>
    <mergeCell ref="N64:N65"/>
    <mergeCell ref="O64:O65"/>
    <mergeCell ref="O66:O67"/>
    <mergeCell ref="A68:A69"/>
    <mergeCell ref="B68:B69"/>
    <mergeCell ref="C68:D69"/>
    <mergeCell ref="E68:F69"/>
    <mergeCell ref="G68:J69"/>
    <mergeCell ref="K68:K69"/>
    <mergeCell ref="L68:L69"/>
    <mergeCell ref="M68:M69"/>
    <mergeCell ref="N68:N69"/>
    <mergeCell ref="O68:O69"/>
    <mergeCell ref="A66:A67"/>
    <mergeCell ref="B66:B67"/>
    <mergeCell ref="C66:D67"/>
    <mergeCell ref="E66:F67"/>
    <mergeCell ref="G66:J67"/>
    <mergeCell ref="K66:K67"/>
    <mergeCell ref="L66:L67"/>
    <mergeCell ref="M66:M67"/>
    <mergeCell ref="N66:N67"/>
    <mergeCell ref="O70:O71"/>
    <mergeCell ref="A72:A73"/>
    <mergeCell ref="B72:B73"/>
    <mergeCell ref="C72:D73"/>
    <mergeCell ref="E72:F73"/>
    <mergeCell ref="G72:J73"/>
    <mergeCell ref="K72:K73"/>
    <mergeCell ref="L72:L73"/>
    <mergeCell ref="M72:M73"/>
    <mergeCell ref="N72:N73"/>
    <mergeCell ref="O72:O73"/>
    <mergeCell ref="A70:A71"/>
    <mergeCell ref="B70:B71"/>
    <mergeCell ref="C70:D71"/>
    <mergeCell ref="E70:F71"/>
    <mergeCell ref="G70:J71"/>
    <mergeCell ref="K70:K71"/>
    <mergeCell ref="L70:L71"/>
    <mergeCell ref="M70:M71"/>
    <mergeCell ref="N70:N71"/>
    <mergeCell ref="N78:N79"/>
    <mergeCell ref="O74:O75"/>
    <mergeCell ref="A76:A77"/>
    <mergeCell ref="B76:B77"/>
    <mergeCell ref="C76:D77"/>
    <mergeCell ref="E76:F77"/>
    <mergeCell ref="G76:J77"/>
    <mergeCell ref="K76:K77"/>
    <mergeCell ref="L76:L77"/>
    <mergeCell ref="M76:M77"/>
    <mergeCell ref="N76:N77"/>
    <mergeCell ref="O76:O77"/>
    <mergeCell ref="A74:A75"/>
    <mergeCell ref="B74:B75"/>
    <mergeCell ref="C74:D75"/>
    <mergeCell ref="E74:F75"/>
    <mergeCell ref="G74:J75"/>
    <mergeCell ref="K74:K75"/>
    <mergeCell ref="L74:L75"/>
    <mergeCell ref="M74:M75"/>
    <mergeCell ref="N74:N75"/>
    <mergeCell ref="G82:J83"/>
    <mergeCell ref="K82:K83"/>
    <mergeCell ref="L82:L83"/>
    <mergeCell ref="M82:M83"/>
    <mergeCell ref="N82:N83"/>
    <mergeCell ref="O78:O79"/>
    <mergeCell ref="A80:A81"/>
    <mergeCell ref="B80:B81"/>
    <mergeCell ref="C80:D81"/>
    <mergeCell ref="E80:F81"/>
    <mergeCell ref="G80:J81"/>
    <mergeCell ref="K80:K81"/>
    <mergeCell ref="L80:L81"/>
    <mergeCell ref="M80:M81"/>
    <mergeCell ref="N80:N81"/>
    <mergeCell ref="O80:O81"/>
    <mergeCell ref="A78:A79"/>
    <mergeCell ref="B78:B79"/>
    <mergeCell ref="C78:D79"/>
    <mergeCell ref="E78:F79"/>
    <mergeCell ref="G78:J79"/>
    <mergeCell ref="K78:K79"/>
    <mergeCell ref="L78:L79"/>
    <mergeCell ref="M78:M79"/>
    <mergeCell ref="O82:O83"/>
    <mergeCell ref="A84:A85"/>
    <mergeCell ref="B84:B85"/>
    <mergeCell ref="C84:D85"/>
    <mergeCell ref="E84:F85"/>
    <mergeCell ref="G84:J85"/>
    <mergeCell ref="K84:K85"/>
    <mergeCell ref="M88:M89"/>
    <mergeCell ref="N88:N89"/>
    <mergeCell ref="O88:O89"/>
    <mergeCell ref="L84:L85"/>
    <mergeCell ref="M84:M85"/>
    <mergeCell ref="N84:N85"/>
    <mergeCell ref="O84:O85"/>
    <mergeCell ref="A86:A87"/>
    <mergeCell ref="B86:B87"/>
    <mergeCell ref="C86:D87"/>
    <mergeCell ref="E86:F87"/>
    <mergeCell ref="G86:J87"/>
    <mergeCell ref="K86:K87"/>
    <mergeCell ref="A82:A83"/>
    <mergeCell ref="B82:B83"/>
    <mergeCell ref="C82:D83"/>
    <mergeCell ref="E82:F83"/>
    <mergeCell ref="A101:C102"/>
    <mergeCell ref="E101:G102"/>
    <mergeCell ref="I101:K102"/>
    <mergeCell ref="M101:O102"/>
    <mergeCell ref="A97:C97"/>
    <mergeCell ref="A93:O93"/>
    <mergeCell ref="A94:A95"/>
    <mergeCell ref="B94:C95"/>
    <mergeCell ref="D94:E95"/>
    <mergeCell ref="F94:H95"/>
    <mergeCell ref="I94:J95"/>
    <mergeCell ref="K94:O95"/>
    <mergeCell ref="A100:C100"/>
    <mergeCell ref="E100:G100"/>
    <mergeCell ref="I100:K100"/>
    <mergeCell ref="M100:O100"/>
    <mergeCell ref="A96:O96"/>
    <mergeCell ref="A98:C99"/>
    <mergeCell ref="E98:G99"/>
    <mergeCell ref="I98:K99"/>
    <mergeCell ref="M98:O99"/>
    <mergeCell ref="A52:O52"/>
    <mergeCell ref="D1:M2"/>
    <mergeCell ref="A1:A2"/>
    <mergeCell ref="B1:C2"/>
    <mergeCell ref="A54:A55"/>
    <mergeCell ref="B54:C55"/>
    <mergeCell ref="D54:M55"/>
    <mergeCell ref="E97:G97"/>
    <mergeCell ref="I97:K97"/>
    <mergeCell ref="M97:O97"/>
    <mergeCell ref="I88:J89"/>
    <mergeCell ref="A90:O90"/>
    <mergeCell ref="A91:A92"/>
    <mergeCell ref="B91:C92"/>
    <mergeCell ref="D91:E92"/>
    <mergeCell ref="F91:H92"/>
    <mergeCell ref="I91:J92"/>
    <mergeCell ref="K91:O92"/>
    <mergeCell ref="L86:L87"/>
    <mergeCell ref="M86:M87"/>
    <mergeCell ref="N86:N87"/>
    <mergeCell ref="O86:O87"/>
    <mergeCell ref="K88:K89"/>
    <mergeCell ref="L88:L89"/>
    <mergeCell ref="Q100:S100"/>
    <mergeCell ref="U100:W100"/>
    <mergeCell ref="Y100:AA100"/>
    <mergeCell ref="AC100:AE100"/>
    <mergeCell ref="Q101:S102"/>
    <mergeCell ref="U101:W102"/>
    <mergeCell ref="Y101:AA102"/>
    <mergeCell ref="AC101:AE102"/>
    <mergeCell ref="Q97:S97"/>
    <mergeCell ref="U97:W97"/>
    <mergeCell ref="Y97:AA97"/>
    <mergeCell ref="AC97:AE97"/>
    <mergeCell ref="Q98:S99"/>
    <mergeCell ref="U98:W99"/>
    <mergeCell ref="Y98:AA99"/>
    <mergeCell ref="AC98:AE99"/>
    <mergeCell ref="R40:R41"/>
    <mergeCell ref="R42:R43"/>
    <mergeCell ref="R22:R23"/>
    <mergeCell ref="R24:R25"/>
    <mergeCell ref="R26:R27"/>
    <mergeCell ref="R28:R29"/>
    <mergeCell ref="R30:R31"/>
    <mergeCell ref="R32:R33"/>
    <mergeCell ref="Q1:AE1"/>
    <mergeCell ref="R12:R13"/>
    <mergeCell ref="R14:R15"/>
    <mergeCell ref="R16:R17"/>
    <mergeCell ref="R18:R19"/>
    <mergeCell ref="R20:R21"/>
    <mergeCell ref="U24:U25"/>
    <mergeCell ref="U26:U27"/>
    <mergeCell ref="U28:U29"/>
    <mergeCell ref="U30:U31"/>
    <mergeCell ref="U32:U33"/>
    <mergeCell ref="U82:U83"/>
    <mergeCell ref="U84:U85"/>
    <mergeCell ref="R86:R87"/>
    <mergeCell ref="U12:U13"/>
    <mergeCell ref="U14:U15"/>
    <mergeCell ref="U16:U17"/>
    <mergeCell ref="U18:U19"/>
    <mergeCell ref="U20:U21"/>
    <mergeCell ref="U22:U23"/>
    <mergeCell ref="R68:R69"/>
    <mergeCell ref="R70:R71"/>
    <mergeCell ref="R72:R73"/>
    <mergeCell ref="R74:R75"/>
    <mergeCell ref="R76:R77"/>
    <mergeCell ref="R78:R79"/>
    <mergeCell ref="R46:R47"/>
    <mergeCell ref="R48:R49"/>
    <mergeCell ref="R50:R51"/>
    <mergeCell ref="R62:R63"/>
    <mergeCell ref="R64:R65"/>
    <mergeCell ref="R66:R67"/>
    <mergeCell ref="R34:R35"/>
    <mergeCell ref="R36:R37"/>
    <mergeCell ref="R38:R39"/>
    <mergeCell ref="U86:U87"/>
    <mergeCell ref="U70:U71"/>
    <mergeCell ref="U72:U73"/>
    <mergeCell ref="U74:U75"/>
    <mergeCell ref="U76:U77"/>
    <mergeCell ref="U78:U79"/>
    <mergeCell ref="U80:U81"/>
    <mergeCell ref="U34:U35"/>
    <mergeCell ref="R80:R81"/>
    <mergeCell ref="R82:R83"/>
    <mergeCell ref="R84:R85"/>
    <mergeCell ref="R44:R45"/>
    <mergeCell ref="U48:U49"/>
    <mergeCell ref="U50:U51"/>
    <mergeCell ref="U62:U63"/>
    <mergeCell ref="U64:U65"/>
    <mergeCell ref="U66:U67"/>
    <mergeCell ref="U68:U69"/>
    <mergeCell ref="U36:U37"/>
    <mergeCell ref="U38:U39"/>
    <mergeCell ref="U40:U41"/>
    <mergeCell ref="U42:U43"/>
    <mergeCell ref="U44:U45"/>
    <mergeCell ref="U46:U47"/>
  </mergeCells>
  <conditionalFormatting sqref="C12:D13">
    <cfRule type="cellIs" dxfId="160" priority="72" operator="lessThan">
      <formula>$B$7</formula>
    </cfRule>
  </conditionalFormatting>
  <conditionalFormatting sqref="E12:F13">
    <cfRule type="cellIs" dxfId="159" priority="71" operator="lessThan">
      <formula>$F$7</formula>
    </cfRule>
  </conditionalFormatting>
  <conditionalFormatting sqref="C14:D15">
    <cfRule type="cellIs" dxfId="158" priority="70" operator="lessThan">
      <formula>$C$12</formula>
    </cfRule>
  </conditionalFormatting>
  <conditionalFormatting sqref="E14:F15">
    <cfRule type="cellIs" dxfId="157" priority="69" operator="lessThan">
      <formula>$E$12</formula>
    </cfRule>
  </conditionalFormatting>
  <conditionalFormatting sqref="C16:D17">
    <cfRule type="cellIs" dxfId="156" priority="68" operator="lessThan">
      <formula>$C$14</formula>
    </cfRule>
  </conditionalFormatting>
  <conditionalFormatting sqref="E16:F17">
    <cfRule type="cellIs" dxfId="155" priority="67" operator="lessThan">
      <formula>$E$14</formula>
    </cfRule>
  </conditionalFormatting>
  <conditionalFormatting sqref="C18:D19">
    <cfRule type="cellIs" dxfId="154" priority="66" operator="lessThan">
      <formula>$C$16</formula>
    </cfRule>
  </conditionalFormatting>
  <conditionalFormatting sqref="E18:F19">
    <cfRule type="cellIs" dxfId="153" priority="65" operator="lessThan">
      <formula>$E$16</formula>
    </cfRule>
  </conditionalFormatting>
  <conditionalFormatting sqref="C20:D21">
    <cfRule type="cellIs" dxfId="152" priority="64" operator="lessThan">
      <formula>$C$18</formula>
    </cfRule>
  </conditionalFormatting>
  <conditionalFormatting sqref="E20:F21">
    <cfRule type="cellIs" dxfId="151" priority="63" operator="lessThan">
      <formula>$E$18</formula>
    </cfRule>
  </conditionalFormatting>
  <conditionalFormatting sqref="C22:D23">
    <cfRule type="cellIs" dxfId="150" priority="62" operator="lessThan">
      <formula>$C$20</formula>
    </cfRule>
  </conditionalFormatting>
  <conditionalFormatting sqref="E22:F23">
    <cfRule type="cellIs" dxfId="149" priority="61" operator="lessThan">
      <formula>$E$20</formula>
    </cfRule>
  </conditionalFormatting>
  <conditionalFormatting sqref="C24:D25">
    <cfRule type="cellIs" dxfId="148" priority="60" operator="lessThan">
      <formula>$C$22</formula>
    </cfRule>
  </conditionalFormatting>
  <conditionalFormatting sqref="E24:F25">
    <cfRule type="cellIs" dxfId="147" priority="59" operator="lessThan">
      <formula>$E$22</formula>
    </cfRule>
  </conditionalFormatting>
  <conditionalFormatting sqref="C26:D27">
    <cfRule type="cellIs" dxfId="146" priority="58" operator="lessThan">
      <formula>$C$24</formula>
    </cfRule>
  </conditionalFormatting>
  <conditionalFormatting sqref="E26:F27">
    <cfRule type="cellIs" dxfId="145" priority="57" operator="lessThan">
      <formula>$E$24</formula>
    </cfRule>
  </conditionalFormatting>
  <conditionalFormatting sqref="C28:D29">
    <cfRule type="cellIs" dxfId="144" priority="56" operator="lessThan">
      <formula>$C$26</formula>
    </cfRule>
  </conditionalFormatting>
  <conditionalFormatting sqref="E28:F29">
    <cfRule type="cellIs" dxfId="143" priority="55" operator="lessThan">
      <formula>$E$26</formula>
    </cfRule>
  </conditionalFormatting>
  <conditionalFormatting sqref="C30:D31">
    <cfRule type="cellIs" dxfId="142" priority="54" operator="lessThan">
      <formula>$C$28</formula>
    </cfRule>
  </conditionalFormatting>
  <conditionalFormatting sqref="E30:F31">
    <cfRule type="cellIs" dxfId="141" priority="53" operator="lessThan">
      <formula>$E$28</formula>
    </cfRule>
  </conditionalFormatting>
  <conditionalFormatting sqref="C32:D33">
    <cfRule type="cellIs" dxfId="140" priority="52" operator="lessThan">
      <formula>$C$30</formula>
    </cfRule>
  </conditionalFormatting>
  <conditionalFormatting sqref="E32:F33">
    <cfRule type="cellIs" dxfId="139" priority="51" operator="lessThan">
      <formula>$E$30</formula>
    </cfRule>
  </conditionalFormatting>
  <conditionalFormatting sqref="C34:D35">
    <cfRule type="cellIs" dxfId="138" priority="50" operator="lessThan">
      <formula>$C$32</formula>
    </cfRule>
  </conditionalFormatting>
  <conditionalFormatting sqref="E34:F35">
    <cfRule type="cellIs" dxfId="137" priority="49" operator="lessThan">
      <formula>$E$32</formula>
    </cfRule>
  </conditionalFormatting>
  <conditionalFormatting sqref="C36:D37">
    <cfRule type="cellIs" dxfId="136" priority="48" operator="lessThan">
      <formula>$C$34</formula>
    </cfRule>
  </conditionalFormatting>
  <conditionalFormatting sqref="E36:F37">
    <cfRule type="cellIs" dxfId="135" priority="47" operator="lessThan">
      <formula>$E$34</formula>
    </cfRule>
  </conditionalFormatting>
  <conditionalFormatting sqref="C38:D39">
    <cfRule type="cellIs" dxfId="134" priority="46" operator="lessThan">
      <formula>$C$36</formula>
    </cfRule>
  </conditionalFormatting>
  <conditionalFormatting sqref="E38:F39">
    <cfRule type="cellIs" dxfId="133" priority="45" operator="lessThan">
      <formula>$E$36</formula>
    </cfRule>
  </conditionalFormatting>
  <conditionalFormatting sqref="C40:D41">
    <cfRule type="cellIs" dxfId="132" priority="44" operator="lessThan">
      <formula>$C$38</formula>
    </cfRule>
  </conditionalFormatting>
  <conditionalFormatting sqref="E40:F41">
    <cfRule type="cellIs" dxfId="131" priority="43" operator="lessThan">
      <formula>$E$38</formula>
    </cfRule>
  </conditionalFormatting>
  <conditionalFormatting sqref="C42:D43">
    <cfRule type="cellIs" dxfId="130" priority="42" operator="lessThan">
      <formula>$C$40</formula>
    </cfRule>
  </conditionalFormatting>
  <conditionalFormatting sqref="E42:F43">
    <cfRule type="cellIs" dxfId="129" priority="41" operator="lessThan">
      <formula>$E$40</formula>
    </cfRule>
  </conditionalFormatting>
  <conditionalFormatting sqref="C44:D45">
    <cfRule type="cellIs" dxfId="128" priority="40" operator="lessThan">
      <formula>$C$42</formula>
    </cfRule>
  </conditionalFormatting>
  <conditionalFormatting sqref="E44:F45">
    <cfRule type="cellIs" dxfId="127" priority="39" operator="lessThan">
      <formula>$E$42</formula>
    </cfRule>
  </conditionalFormatting>
  <conditionalFormatting sqref="C46:D47">
    <cfRule type="cellIs" dxfId="126" priority="38" operator="lessThan">
      <formula>$C$44</formula>
    </cfRule>
  </conditionalFormatting>
  <conditionalFormatting sqref="E46:F47">
    <cfRule type="cellIs" dxfId="125" priority="37" operator="lessThan">
      <formula>$E$44</formula>
    </cfRule>
  </conditionalFormatting>
  <conditionalFormatting sqref="C48:D49">
    <cfRule type="cellIs" dxfId="124" priority="36" operator="lessThan">
      <formula>$C$46</formula>
    </cfRule>
  </conditionalFormatting>
  <conditionalFormatting sqref="E48:F49">
    <cfRule type="cellIs" dxfId="123" priority="35" operator="lessThan">
      <formula>$E$46</formula>
    </cfRule>
  </conditionalFormatting>
  <conditionalFormatting sqref="C50:D51">
    <cfRule type="cellIs" dxfId="122" priority="34" operator="lessThan">
      <formula>$C$48</formula>
    </cfRule>
  </conditionalFormatting>
  <conditionalFormatting sqref="E50:F51">
    <cfRule type="cellIs" dxfId="121" priority="33" operator="lessThan">
      <formula>$E$48</formula>
    </cfRule>
  </conditionalFormatting>
  <conditionalFormatting sqref="C62:D63">
    <cfRule type="cellIs" dxfId="120" priority="32" operator="lessThan">
      <formula>$C$50</formula>
    </cfRule>
  </conditionalFormatting>
  <conditionalFormatting sqref="E62:F63">
    <cfRule type="cellIs" dxfId="119" priority="31" operator="lessThan">
      <formula>$E$50</formula>
    </cfRule>
  </conditionalFormatting>
  <conditionalFormatting sqref="C64:D65">
    <cfRule type="cellIs" dxfId="118" priority="30" operator="lessThan">
      <formula>$C$62</formula>
    </cfRule>
  </conditionalFormatting>
  <conditionalFormatting sqref="E64:F65">
    <cfRule type="cellIs" dxfId="117" priority="29" operator="lessThan">
      <formula>$E$62</formula>
    </cfRule>
  </conditionalFormatting>
  <conditionalFormatting sqref="C66:D67">
    <cfRule type="cellIs" dxfId="116" priority="28" operator="lessThan">
      <formula>$C$64</formula>
    </cfRule>
  </conditionalFormatting>
  <conditionalFormatting sqref="E66:F67">
    <cfRule type="cellIs" dxfId="115" priority="27" operator="lessThan">
      <formula>$E$64</formula>
    </cfRule>
  </conditionalFormatting>
  <conditionalFormatting sqref="C68:D69">
    <cfRule type="cellIs" dxfId="114" priority="26" operator="lessThan">
      <formula>$C$66</formula>
    </cfRule>
  </conditionalFormatting>
  <conditionalFormatting sqref="E68:F69">
    <cfRule type="cellIs" dxfId="113" priority="25" operator="lessThan">
      <formula>$E$66</formula>
    </cfRule>
  </conditionalFormatting>
  <conditionalFormatting sqref="C70:D71">
    <cfRule type="cellIs" dxfId="112" priority="24" operator="lessThan">
      <formula>$C$68</formula>
    </cfRule>
  </conditionalFormatting>
  <conditionalFormatting sqref="E70:F71">
    <cfRule type="cellIs" dxfId="111" priority="23" operator="lessThan">
      <formula>$E$68</formula>
    </cfRule>
  </conditionalFormatting>
  <conditionalFormatting sqref="C72:D73">
    <cfRule type="cellIs" dxfId="110" priority="22" operator="lessThan">
      <formula>$C$70</formula>
    </cfRule>
  </conditionalFormatting>
  <conditionalFormatting sqref="E72:F73">
    <cfRule type="cellIs" dxfId="109" priority="21" operator="lessThan">
      <formula>$E$70</formula>
    </cfRule>
  </conditionalFormatting>
  <conditionalFormatting sqref="C74:D75">
    <cfRule type="cellIs" dxfId="108" priority="20" operator="lessThan">
      <formula>$C$72</formula>
    </cfRule>
  </conditionalFormatting>
  <conditionalFormatting sqref="E74:F75">
    <cfRule type="cellIs" dxfId="107" priority="19" operator="lessThan">
      <formula>$E$72</formula>
    </cfRule>
  </conditionalFormatting>
  <conditionalFormatting sqref="C76:D77">
    <cfRule type="cellIs" dxfId="106" priority="18" operator="lessThan">
      <formula>$C$74</formula>
    </cfRule>
  </conditionalFormatting>
  <conditionalFormatting sqref="E76:F77">
    <cfRule type="cellIs" dxfId="105" priority="17" operator="lessThan">
      <formula>$E$74</formula>
    </cfRule>
  </conditionalFormatting>
  <conditionalFormatting sqref="C78:D79">
    <cfRule type="cellIs" dxfId="104" priority="16" operator="lessThan">
      <formula>$C$76</formula>
    </cfRule>
  </conditionalFormatting>
  <conditionalFormatting sqref="E78:F79">
    <cfRule type="cellIs" dxfId="103" priority="15" operator="lessThan">
      <formula>$E$76</formula>
    </cfRule>
  </conditionalFormatting>
  <conditionalFormatting sqref="C80:D81">
    <cfRule type="cellIs" dxfId="102" priority="14" operator="lessThan">
      <formula>$C$78</formula>
    </cfRule>
  </conditionalFormatting>
  <conditionalFormatting sqref="E80:F81">
    <cfRule type="cellIs" dxfId="101" priority="13" operator="lessThan">
      <formula>$E$78</formula>
    </cfRule>
  </conditionalFormatting>
  <conditionalFormatting sqref="C82:D83">
    <cfRule type="cellIs" dxfId="100" priority="12" operator="lessThan">
      <formula>$C$80</formula>
    </cfRule>
  </conditionalFormatting>
  <conditionalFormatting sqref="E82:F83">
    <cfRule type="cellIs" dxfId="99" priority="11" operator="lessThan">
      <formula>$E$80</formula>
    </cfRule>
  </conditionalFormatting>
  <conditionalFormatting sqref="C84:D85">
    <cfRule type="cellIs" dxfId="98" priority="10" operator="lessThan">
      <formula>$C$82</formula>
    </cfRule>
  </conditionalFormatting>
  <conditionalFormatting sqref="E84:F85">
    <cfRule type="cellIs" dxfId="97" priority="9" operator="lessThan">
      <formula>$E$82</formula>
    </cfRule>
  </conditionalFormatting>
  <conditionalFormatting sqref="C86:D87">
    <cfRule type="cellIs" dxfId="96" priority="8" operator="lessThan">
      <formula>$C$84</formula>
    </cfRule>
  </conditionalFormatting>
  <conditionalFormatting sqref="E86:F87">
    <cfRule type="cellIs" dxfId="95" priority="7" operator="lessThan">
      <formula>$E$84</formula>
    </cfRule>
  </conditionalFormatting>
  <conditionalFormatting sqref="B91:C92">
    <cfRule type="cellIs" dxfId="94" priority="6" operator="lessThan">
      <formula>$C$86</formula>
    </cfRule>
  </conditionalFormatting>
  <conditionalFormatting sqref="F91:H92">
    <cfRule type="cellIs" dxfId="93" priority="5" operator="lessThan">
      <formula>$E$86</formula>
    </cfRule>
  </conditionalFormatting>
  <conditionalFormatting sqref="B94:C95">
    <cfRule type="cellIs" dxfId="92" priority="4" operator="lessThan">
      <formula>$B$91</formula>
    </cfRule>
  </conditionalFormatting>
  <conditionalFormatting sqref="F94:H95">
    <cfRule type="cellIs" dxfId="91" priority="3" operator="lessThan">
      <formula>$F$91</formula>
    </cfRule>
  </conditionalFormatting>
  <conditionalFormatting sqref="A98:C99 E98:G99 I98:K99 M98:O99 A101:C102 E101:G102 I101:K102 M101:O102">
    <cfRule type="cellIs" dxfId="90" priority="2" operator="lessThan">
      <formula>0</formula>
    </cfRule>
  </conditionalFormatting>
  <pageMargins left="0.7" right="0.7" top="0.75" bottom="0.75" header="0.3" footer="0.3"/>
  <pageSetup scale="90" orientation="portrait" horizontalDpi="12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'Stop Types'!$A$3:$A$8</xm:f>
          </x14:formula1>
          <xm:sqref>B12:B51 B62:B87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1"/>
  <sheetViews>
    <sheetView zoomScaleNormal="100" workbookViewId="0">
      <selection sqref="A1:A2"/>
    </sheetView>
  </sheetViews>
  <sheetFormatPr defaultColWidth="6.7265625" defaultRowHeight="14.5" x14ac:dyDescent="0.35"/>
  <cols>
    <col min="17" max="31" width="6.7265625" hidden="1" customWidth="1"/>
  </cols>
  <sheetData>
    <row r="1" spans="1:24" x14ac:dyDescent="0.35">
      <c r="A1" s="100" t="s">
        <v>34</v>
      </c>
      <c r="B1" s="101"/>
      <c r="C1" s="102"/>
      <c r="D1" s="103" t="s">
        <v>1</v>
      </c>
      <c r="E1" s="103"/>
      <c r="F1" s="103"/>
      <c r="G1" s="103"/>
      <c r="H1" s="103"/>
      <c r="I1" s="103"/>
      <c r="J1" s="103"/>
      <c r="K1" s="103"/>
      <c r="L1" s="103"/>
      <c r="M1" s="104"/>
      <c r="N1" s="105" t="s">
        <v>62</v>
      </c>
      <c r="O1" s="106"/>
    </row>
    <row r="2" spans="1:24" ht="15" thickBot="1" x14ac:dyDescent="0.4">
      <c r="A2" s="100"/>
      <c r="B2" s="107"/>
      <c r="C2" s="108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9"/>
      <c r="O2" s="110"/>
    </row>
    <row r="3" spans="1:24" ht="15" customHeight="1" thickBot="1" x14ac:dyDescent="0.4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12"/>
      <c r="O3" s="112"/>
    </row>
    <row r="4" spans="1:24" x14ac:dyDescent="0.35">
      <c r="A4" s="113" t="s">
        <v>2</v>
      </c>
      <c r="B4" s="113"/>
      <c r="C4" s="101"/>
      <c r="D4" s="114"/>
      <c r="E4" s="102"/>
      <c r="F4" s="115"/>
      <c r="G4" s="113" t="s">
        <v>3</v>
      </c>
      <c r="H4" s="101"/>
      <c r="I4" s="102"/>
      <c r="J4" s="115"/>
      <c r="K4" s="113" t="s">
        <v>4</v>
      </c>
      <c r="L4" s="101"/>
      <c r="M4" s="114"/>
      <c r="N4" s="114"/>
      <c r="O4" s="102"/>
    </row>
    <row r="5" spans="1:24" ht="15" thickBot="1" x14ac:dyDescent="0.4">
      <c r="A5" s="113"/>
      <c r="B5" s="113"/>
      <c r="C5" s="107"/>
      <c r="D5" s="116"/>
      <c r="E5" s="108"/>
      <c r="F5" s="115"/>
      <c r="G5" s="113"/>
      <c r="H5" s="107"/>
      <c r="I5" s="108"/>
      <c r="J5" s="115"/>
      <c r="K5" s="113"/>
      <c r="L5" s="107"/>
      <c r="M5" s="116"/>
      <c r="N5" s="116"/>
      <c r="O5" s="108"/>
    </row>
    <row r="6" spans="1:24" ht="19" thickBot="1" x14ac:dyDescent="0.4">
      <c r="A6" s="117" t="s">
        <v>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24" x14ac:dyDescent="0.35">
      <c r="A7" s="113" t="s">
        <v>6</v>
      </c>
      <c r="B7" s="118"/>
      <c r="C7" s="119"/>
      <c r="D7" s="120" t="s">
        <v>7</v>
      </c>
      <c r="E7" s="113"/>
      <c r="F7" s="121"/>
      <c r="G7" s="122"/>
      <c r="H7" s="123"/>
      <c r="I7" s="124" t="s">
        <v>8</v>
      </c>
      <c r="J7" s="125"/>
      <c r="K7" s="126"/>
      <c r="L7" s="127"/>
      <c r="M7" s="127"/>
      <c r="N7" s="127"/>
      <c r="O7" s="128"/>
    </row>
    <row r="8" spans="1:24" ht="15" thickBot="1" x14ac:dyDescent="0.4">
      <c r="A8" s="113"/>
      <c r="B8" s="129"/>
      <c r="C8" s="130"/>
      <c r="D8" s="120"/>
      <c r="E8" s="113"/>
      <c r="F8" s="131"/>
      <c r="G8" s="132"/>
      <c r="H8" s="133"/>
      <c r="I8" s="124"/>
      <c r="J8" s="125"/>
      <c r="K8" s="134"/>
      <c r="L8" s="135"/>
      <c r="M8" s="135"/>
      <c r="N8" s="135"/>
      <c r="O8" s="136"/>
    </row>
    <row r="9" spans="1:24" ht="19" thickBot="1" x14ac:dyDescent="0.4">
      <c r="A9" s="117" t="s">
        <v>23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24" x14ac:dyDescent="0.35">
      <c r="A10" s="113" t="s">
        <v>6</v>
      </c>
      <c r="B10" s="118"/>
      <c r="C10" s="128"/>
      <c r="D10" s="137" t="s">
        <v>54</v>
      </c>
      <c r="E10" s="138"/>
      <c r="F10" s="139"/>
      <c r="G10" s="125" t="s">
        <v>7</v>
      </c>
      <c r="H10" s="125"/>
      <c r="I10" s="121"/>
      <c r="J10" s="122"/>
      <c r="K10" s="123"/>
      <c r="L10" s="120" t="s">
        <v>55</v>
      </c>
      <c r="M10" s="140"/>
      <c r="N10" s="141"/>
      <c r="O10" s="139"/>
      <c r="R10" s="15">
        <v>3.472222222222222E-3</v>
      </c>
      <c r="V10" s="15">
        <v>1.3888888888888889E-3</v>
      </c>
    </row>
    <row r="11" spans="1:24" ht="15" thickBot="1" x14ac:dyDescent="0.4">
      <c r="A11" s="113"/>
      <c r="B11" s="134"/>
      <c r="C11" s="136"/>
      <c r="D11" s="137"/>
      <c r="E11" s="142"/>
      <c r="F11" s="143"/>
      <c r="G11" s="125"/>
      <c r="H11" s="125"/>
      <c r="I11" s="131"/>
      <c r="J11" s="132"/>
      <c r="K11" s="133"/>
      <c r="L11" s="120"/>
      <c r="M11" s="142"/>
      <c r="N11" s="144"/>
      <c r="O11" s="143"/>
      <c r="R11" s="16"/>
      <c r="V11" s="16"/>
    </row>
    <row r="12" spans="1:24" ht="19" thickBot="1" x14ac:dyDescent="0.4">
      <c r="A12" s="117" t="s">
        <v>56</v>
      </c>
      <c r="B12" s="117"/>
      <c r="C12" s="117"/>
      <c r="D12" s="117"/>
      <c r="E12" s="117"/>
      <c r="F12" s="117"/>
      <c r="G12" s="117"/>
      <c r="H12" s="117" t="s">
        <v>58</v>
      </c>
      <c r="I12" s="117"/>
      <c r="J12" s="117"/>
      <c r="K12" s="117"/>
      <c r="L12" s="117"/>
      <c r="M12" s="117"/>
      <c r="N12" s="117"/>
      <c r="O12" s="117"/>
      <c r="V12" t="b">
        <f>AND((B10&lt;(E10-R10)),(C13="Y"))</f>
        <v>0</v>
      </c>
    </row>
    <row r="13" spans="1:24" x14ac:dyDescent="0.35">
      <c r="A13" s="145" t="s">
        <v>57</v>
      </c>
      <c r="B13" s="145"/>
      <c r="C13" s="126"/>
      <c r="D13" s="127"/>
      <c r="E13" s="127"/>
      <c r="F13" s="127"/>
      <c r="G13" s="128"/>
      <c r="H13" s="146" t="s">
        <v>6</v>
      </c>
      <c r="I13" s="145"/>
      <c r="J13" s="118"/>
      <c r="K13" s="127"/>
      <c r="L13" s="127"/>
      <c r="M13" s="127"/>
      <c r="N13" s="127"/>
      <c r="O13" s="128"/>
      <c r="V13" s="15">
        <f>IF(AND((B10&lt;(E10-R10)),(C13="Y")),((E10-R10)-B10),0)</f>
        <v>0</v>
      </c>
    </row>
    <row r="14" spans="1:24" ht="15" thickBot="1" x14ac:dyDescent="0.4">
      <c r="A14" s="145"/>
      <c r="B14" s="145"/>
      <c r="C14" s="134"/>
      <c r="D14" s="135"/>
      <c r="E14" s="135"/>
      <c r="F14" s="135"/>
      <c r="G14" s="136"/>
      <c r="H14" s="146"/>
      <c r="I14" s="145"/>
      <c r="J14" s="134"/>
      <c r="K14" s="135"/>
      <c r="L14" s="135"/>
      <c r="M14" s="135"/>
      <c r="N14" s="135"/>
      <c r="O14" s="136"/>
      <c r="V14" s="15"/>
    </row>
    <row r="15" spans="1:24" ht="19" thickBot="1" x14ac:dyDescent="0.4">
      <c r="A15" s="117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</row>
    <row r="16" spans="1:24" ht="15" thickBot="1" x14ac:dyDescent="0.4">
      <c r="A16" s="147" t="s">
        <v>10</v>
      </c>
      <c r="B16" s="148" t="s">
        <v>11</v>
      </c>
      <c r="C16" s="149" t="s">
        <v>12</v>
      </c>
      <c r="D16" s="150"/>
      <c r="E16" s="149" t="s">
        <v>13</v>
      </c>
      <c r="F16" s="150"/>
      <c r="G16" s="149" t="s">
        <v>59</v>
      </c>
      <c r="H16" s="151"/>
      <c r="I16" s="151"/>
      <c r="J16" s="150"/>
      <c r="K16" s="152" t="s">
        <v>15</v>
      </c>
      <c r="L16" s="153"/>
      <c r="M16" s="153"/>
      <c r="N16" s="153"/>
      <c r="O16" s="154"/>
      <c r="R16" t="s">
        <v>61</v>
      </c>
      <c r="T16" t="s">
        <v>61</v>
      </c>
      <c r="V16" t="s">
        <v>36</v>
      </c>
      <c r="X16" t="s">
        <v>36</v>
      </c>
    </row>
    <row r="17" spans="1:24" ht="15" thickBot="1" x14ac:dyDescent="0.4">
      <c r="A17" s="190"/>
      <c r="B17" s="191"/>
      <c r="C17" s="192"/>
      <c r="D17" s="193"/>
      <c r="E17" s="192"/>
      <c r="F17" s="193"/>
      <c r="G17" s="192"/>
      <c r="H17" s="194"/>
      <c r="I17" s="194"/>
      <c r="J17" s="193"/>
      <c r="K17" s="195" t="s">
        <v>17</v>
      </c>
      <c r="L17" s="195" t="s">
        <v>18</v>
      </c>
      <c r="M17" s="195" t="s">
        <v>19</v>
      </c>
      <c r="N17" s="195" t="s">
        <v>20</v>
      </c>
      <c r="O17" s="196" t="s">
        <v>21</v>
      </c>
      <c r="R17" s="8" t="s">
        <v>37</v>
      </c>
      <c r="T17" s="8" t="s">
        <v>50</v>
      </c>
      <c r="V17" t="s">
        <v>37</v>
      </c>
      <c r="X17" t="s">
        <v>50</v>
      </c>
    </row>
    <row r="18" spans="1:24" x14ac:dyDescent="0.35">
      <c r="A18" s="197">
        <v>1</v>
      </c>
      <c r="B18" s="197"/>
      <c r="C18" s="198"/>
      <c r="D18" s="199"/>
      <c r="E18" s="200"/>
      <c r="F18" s="201"/>
      <c r="G18" s="202"/>
      <c r="H18" s="203"/>
      <c r="I18" s="203"/>
      <c r="J18" s="199"/>
      <c r="K18" s="197"/>
      <c r="L18" s="197"/>
      <c r="M18" s="197"/>
      <c r="N18" s="197"/>
      <c r="O18" s="204"/>
      <c r="R18" s="15"/>
      <c r="T18" s="16"/>
      <c r="V18" s="15">
        <f>IF(B18='Stop Types'!$A$8,C18-J13,IF(B18='Stop Types'!$A$7,$V$10,0))</f>
        <v>0</v>
      </c>
      <c r="X18" s="16">
        <f>IF(B18='Stop Types'!$A$8,E18-J13,0)</f>
        <v>0</v>
      </c>
    </row>
    <row r="19" spans="1:24" x14ac:dyDescent="0.35">
      <c r="A19" s="170"/>
      <c r="B19" s="170"/>
      <c r="C19" s="171"/>
      <c r="D19" s="172"/>
      <c r="E19" s="173"/>
      <c r="F19" s="174"/>
      <c r="G19" s="171"/>
      <c r="H19" s="175"/>
      <c r="I19" s="175"/>
      <c r="J19" s="172"/>
      <c r="K19" s="170"/>
      <c r="L19" s="170"/>
      <c r="M19" s="170"/>
      <c r="N19" s="170"/>
      <c r="O19" s="205"/>
      <c r="R19" s="15"/>
      <c r="T19" s="16"/>
      <c r="V19" s="15"/>
      <c r="X19" s="16"/>
    </row>
    <row r="20" spans="1:24" x14ac:dyDescent="0.35">
      <c r="A20" s="170">
        <v>2</v>
      </c>
      <c r="B20" s="170"/>
      <c r="C20" s="176"/>
      <c r="D20" s="172"/>
      <c r="E20" s="173"/>
      <c r="F20" s="174"/>
      <c r="G20" s="171"/>
      <c r="H20" s="175"/>
      <c r="I20" s="175"/>
      <c r="J20" s="172"/>
      <c r="K20" s="170"/>
      <c r="L20" s="170"/>
      <c r="M20" s="170"/>
      <c r="N20" s="170"/>
      <c r="O20" s="205"/>
      <c r="R20" s="15">
        <f>IF(ISBLANK(C20),(C18-$J$13),0)</f>
        <v>0</v>
      </c>
      <c r="T20" s="16">
        <f t="shared" ref="T20" si="0">IF(ISBLANK(E22),(E20-$I$10),0)</f>
        <v>0</v>
      </c>
      <c r="V20" s="15">
        <f>IF(B20='Stop Types'!$A$8,C20-C18,IF(B20='Stop Types'!$A$7,$V$10,0))</f>
        <v>0</v>
      </c>
      <c r="X20" s="16">
        <f>IF(B20='Stop Types'!$A$8,E20-E18,0)</f>
        <v>0</v>
      </c>
    </row>
    <row r="21" spans="1:24" x14ac:dyDescent="0.35">
      <c r="A21" s="170"/>
      <c r="B21" s="170"/>
      <c r="C21" s="171"/>
      <c r="D21" s="172"/>
      <c r="E21" s="173"/>
      <c r="F21" s="174"/>
      <c r="G21" s="171"/>
      <c r="H21" s="175"/>
      <c r="I21" s="175"/>
      <c r="J21" s="172"/>
      <c r="K21" s="170"/>
      <c r="L21" s="170"/>
      <c r="M21" s="170"/>
      <c r="N21" s="170"/>
      <c r="O21" s="205"/>
      <c r="R21" s="15"/>
      <c r="T21" s="16"/>
      <c r="V21" s="15"/>
      <c r="X21" s="16"/>
    </row>
    <row r="22" spans="1:24" x14ac:dyDescent="0.35">
      <c r="A22" s="170">
        <v>3</v>
      </c>
      <c r="B22" s="170"/>
      <c r="C22" s="176"/>
      <c r="D22" s="172"/>
      <c r="E22" s="173"/>
      <c r="F22" s="174"/>
      <c r="G22" s="171"/>
      <c r="H22" s="175"/>
      <c r="I22" s="175"/>
      <c r="J22" s="172"/>
      <c r="K22" s="170"/>
      <c r="L22" s="170"/>
      <c r="M22" s="170"/>
      <c r="N22" s="170"/>
      <c r="O22" s="205"/>
      <c r="R22" s="15">
        <f t="shared" ref="R22" si="1">IF(ISBLANK(C22),(C20-$J$13),0)</f>
        <v>0</v>
      </c>
      <c r="T22" s="16">
        <f>IF(ISBLANK(E24),(E22-$I$10),0)</f>
        <v>0</v>
      </c>
      <c r="V22" s="15">
        <f>IF(B22='Stop Types'!$A$8,C22-C20,IF(B22='Stop Types'!$A$7,$V$10,0))</f>
        <v>0</v>
      </c>
      <c r="X22" s="16">
        <f>IF(B22='Stop Types'!$A$8,E22-E20,0)</f>
        <v>0</v>
      </c>
    </row>
    <row r="23" spans="1:24" x14ac:dyDescent="0.35">
      <c r="A23" s="170"/>
      <c r="B23" s="170"/>
      <c r="C23" s="171"/>
      <c r="D23" s="172"/>
      <c r="E23" s="173"/>
      <c r="F23" s="174"/>
      <c r="G23" s="171"/>
      <c r="H23" s="175"/>
      <c r="I23" s="175"/>
      <c r="J23" s="172"/>
      <c r="K23" s="170"/>
      <c r="L23" s="170"/>
      <c r="M23" s="170"/>
      <c r="N23" s="170"/>
      <c r="O23" s="205"/>
      <c r="R23" s="15"/>
      <c r="T23" s="16"/>
      <c r="V23" s="15"/>
      <c r="X23" s="16"/>
    </row>
    <row r="24" spans="1:24" x14ac:dyDescent="0.35">
      <c r="A24" s="170">
        <v>4</v>
      </c>
      <c r="B24" s="170"/>
      <c r="C24" s="176"/>
      <c r="D24" s="172"/>
      <c r="E24" s="173"/>
      <c r="F24" s="174"/>
      <c r="G24" s="171"/>
      <c r="H24" s="175"/>
      <c r="I24" s="175"/>
      <c r="J24" s="172"/>
      <c r="K24" s="170"/>
      <c r="L24" s="170"/>
      <c r="M24" s="170"/>
      <c r="N24" s="170"/>
      <c r="O24" s="205"/>
      <c r="R24" s="15">
        <f t="shared" ref="R24" si="2">IF(ISBLANK(C24),(C22-$J$13),0)</f>
        <v>0</v>
      </c>
      <c r="T24" s="16">
        <f t="shared" ref="T24" si="3">IF(ISBLANK(E26),(E24-$I$10),0)</f>
        <v>0</v>
      </c>
      <c r="V24" s="15">
        <f>IF(B24='Stop Types'!$A$8,C24-C22,IF(B24='Stop Types'!$A$7,$V$10,0))</f>
        <v>0</v>
      </c>
      <c r="X24" s="16">
        <f>IF(B24='Stop Types'!$A$8,E24-E22,0)</f>
        <v>0</v>
      </c>
    </row>
    <row r="25" spans="1:24" x14ac:dyDescent="0.35">
      <c r="A25" s="170"/>
      <c r="B25" s="170"/>
      <c r="C25" s="171"/>
      <c r="D25" s="172"/>
      <c r="E25" s="173"/>
      <c r="F25" s="174"/>
      <c r="G25" s="171"/>
      <c r="H25" s="175"/>
      <c r="I25" s="175"/>
      <c r="J25" s="172"/>
      <c r="K25" s="170"/>
      <c r="L25" s="170"/>
      <c r="M25" s="170"/>
      <c r="N25" s="170"/>
      <c r="O25" s="205"/>
      <c r="R25" s="15"/>
      <c r="T25" s="16"/>
      <c r="V25" s="15"/>
      <c r="X25" s="16"/>
    </row>
    <row r="26" spans="1:24" x14ac:dyDescent="0.35">
      <c r="A26" s="170">
        <v>5</v>
      </c>
      <c r="B26" s="170"/>
      <c r="C26" s="176"/>
      <c r="D26" s="172"/>
      <c r="E26" s="173"/>
      <c r="F26" s="174"/>
      <c r="G26" s="171"/>
      <c r="H26" s="175"/>
      <c r="I26" s="175"/>
      <c r="J26" s="172"/>
      <c r="K26" s="170"/>
      <c r="L26" s="170"/>
      <c r="M26" s="170"/>
      <c r="N26" s="170"/>
      <c r="O26" s="205"/>
      <c r="R26" s="15">
        <f t="shared" ref="R26" si="4">IF(ISBLANK(C26),(C24-$J$13),0)</f>
        <v>0</v>
      </c>
      <c r="T26" s="16">
        <f t="shared" ref="T26" si="5">IF(ISBLANK(E28),(E26-$I$10),0)</f>
        <v>0</v>
      </c>
      <c r="V26" s="15">
        <f>IF(B26='Stop Types'!$A$8,C26-C24,IF(B26='Stop Types'!$A$7,$V$10,0))</f>
        <v>0</v>
      </c>
      <c r="X26" s="16">
        <f>IF(B26='Stop Types'!$A$8,E26-E24,0)</f>
        <v>0</v>
      </c>
    </row>
    <row r="27" spans="1:24" x14ac:dyDescent="0.35">
      <c r="A27" s="170"/>
      <c r="B27" s="170"/>
      <c r="C27" s="171"/>
      <c r="D27" s="172"/>
      <c r="E27" s="173"/>
      <c r="F27" s="174"/>
      <c r="G27" s="171"/>
      <c r="H27" s="175"/>
      <c r="I27" s="175"/>
      <c r="J27" s="172"/>
      <c r="K27" s="170"/>
      <c r="L27" s="170"/>
      <c r="M27" s="170"/>
      <c r="N27" s="170"/>
      <c r="O27" s="205"/>
      <c r="R27" s="15"/>
      <c r="T27" s="16"/>
      <c r="V27" s="15"/>
      <c r="X27" s="16"/>
    </row>
    <row r="28" spans="1:24" x14ac:dyDescent="0.35">
      <c r="A28" s="170">
        <v>6</v>
      </c>
      <c r="B28" s="170"/>
      <c r="C28" s="176"/>
      <c r="D28" s="172"/>
      <c r="E28" s="173"/>
      <c r="F28" s="174"/>
      <c r="G28" s="171"/>
      <c r="H28" s="175"/>
      <c r="I28" s="175"/>
      <c r="J28" s="172"/>
      <c r="K28" s="170"/>
      <c r="L28" s="170"/>
      <c r="M28" s="170"/>
      <c r="N28" s="170"/>
      <c r="O28" s="205"/>
      <c r="R28" s="15">
        <f t="shared" ref="R28" si="6">IF(ISBLANK(C28),(C26-$J$13),0)</f>
        <v>0</v>
      </c>
      <c r="T28" s="16">
        <f t="shared" ref="T28" si="7">IF(ISBLANK(E30),(E28-$I$10),0)</f>
        <v>0</v>
      </c>
      <c r="V28" s="15">
        <f>IF(B28='Stop Types'!$A$8,C28-C26,IF(B28='Stop Types'!$A$7,$V$10,0))</f>
        <v>0</v>
      </c>
      <c r="X28" s="16">
        <f>IF(B28='Stop Types'!$A$8,E28-E26,0)</f>
        <v>0</v>
      </c>
    </row>
    <row r="29" spans="1:24" x14ac:dyDescent="0.35">
      <c r="A29" s="170"/>
      <c r="B29" s="170"/>
      <c r="C29" s="171"/>
      <c r="D29" s="172"/>
      <c r="E29" s="173"/>
      <c r="F29" s="174"/>
      <c r="G29" s="171"/>
      <c r="H29" s="175"/>
      <c r="I29" s="175"/>
      <c r="J29" s="172"/>
      <c r="K29" s="170"/>
      <c r="L29" s="170"/>
      <c r="M29" s="170"/>
      <c r="N29" s="170"/>
      <c r="O29" s="205"/>
      <c r="R29" s="15"/>
      <c r="T29" s="16"/>
      <c r="V29" s="15"/>
      <c r="X29" s="16"/>
    </row>
    <row r="30" spans="1:24" x14ac:dyDescent="0.35">
      <c r="A30" s="170">
        <v>7</v>
      </c>
      <c r="B30" s="170"/>
      <c r="C30" s="176"/>
      <c r="D30" s="172"/>
      <c r="E30" s="173"/>
      <c r="F30" s="174"/>
      <c r="G30" s="171"/>
      <c r="H30" s="175"/>
      <c r="I30" s="175"/>
      <c r="J30" s="172"/>
      <c r="K30" s="170"/>
      <c r="L30" s="170"/>
      <c r="M30" s="170"/>
      <c r="N30" s="170"/>
      <c r="O30" s="205"/>
      <c r="R30" s="15">
        <f t="shared" ref="R30" si="8">IF(ISBLANK(C30),(C28-$J$13),0)</f>
        <v>0</v>
      </c>
      <c r="T30" s="16">
        <f t="shared" ref="T30" si="9">IF(ISBLANK(E32),(E30-$I$10),0)</f>
        <v>0</v>
      </c>
      <c r="V30" s="15">
        <f>IF(B30='Stop Types'!$A$8,C30-C28,IF(B30='Stop Types'!$A$7,$V$10,0))</f>
        <v>0</v>
      </c>
      <c r="X30" s="16">
        <f>IF(B30='Stop Types'!$A$8,E30-E28,0)</f>
        <v>0</v>
      </c>
    </row>
    <row r="31" spans="1:24" x14ac:dyDescent="0.35">
      <c r="A31" s="170"/>
      <c r="B31" s="170"/>
      <c r="C31" s="171"/>
      <c r="D31" s="172"/>
      <c r="E31" s="173"/>
      <c r="F31" s="174"/>
      <c r="G31" s="171"/>
      <c r="H31" s="175"/>
      <c r="I31" s="175"/>
      <c r="J31" s="172"/>
      <c r="K31" s="170"/>
      <c r="L31" s="170"/>
      <c r="M31" s="170"/>
      <c r="N31" s="170"/>
      <c r="O31" s="205"/>
      <c r="R31" s="15"/>
      <c r="T31" s="16"/>
      <c r="V31" s="15"/>
      <c r="X31" s="16"/>
    </row>
    <row r="32" spans="1:24" x14ac:dyDescent="0.35">
      <c r="A32" s="170">
        <v>8</v>
      </c>
      <c r="B32" s="170"/>
      <c r="C32" s="176"/>
      <c r="D32" s="172"/>
      <c r="E32" s="173"/>
      <c r="F32" s="174"/>
      <c r="G32" s="171"/>
      <c r="H32" s="175"/>
      <c r="I32" s="175"/>
      <c r="J32" s="172"/>
      <c r="K32" s="170"/>
      <c r="L32" s="170"/>
      <c r="M32" s="170"/>
      <c r="N32" s="170"/>
      <c r="O32" s="205"/>
      <c r="R32" s="15">
        <f t="shared" ref="R32" si="10">IF(ISBLANK(C32),(C30-$J$13),0)</f>
        <v>0</v>
      </c>
      <c r="T32" s="16">
        <f t="shared" ref="T32" si="11">IF(ISBLANK(E34),(E32-$I$10),0)</f>
        <v>0</v>
      </c>
      <c r="V32" s="15">
        <f>IF(B32='Stop Types'!$A$8,C32-C30,IF(B32='Stop Types'!$A$7,$V$10,0))</f>
        <v>0</v>
      </c>
      <c r="X32" s="16">
        <f>IF(B32='Stop Types'!$A$8,E32-E30,0)</f>
        <v>0</v>
      </c>
    </row>
    <row r="33" spans="1:31" x14ac:dyDescent="0.35">
      <c r="A33" s="170"/>
      <c r="B33" s="170"/>
      <c r="C33" s="171"/>
      <c r="D33" s="172"/>
      <c r="E33" s="173"/>
      <c r="F33" s="174"/>
      <c r="G33" s="171"/>
      <c r="H33" s="175"/>
      <c r="I33" s="175"/>
      <c r="J33" s="172"/>
      <c r="K33" s="170"/>
      <c r="L33" s="170"/>
      <c r="M33" s="170"/>
      <c r="N33" s="170"/>
      <c r="O33" s="205"/>
      <c r="R33" s="15"/>
      <c r="T33" s="16"/>
      <c r="V33" s="15"/>
      <c r="X33" s="16"/>
    </row>
    <row r="34" spans="1:31" x14ac:dyDescent="0.35">
      <c r="A34" s="170">
        <v>9</v>
      </c>
      <c r="B34" s="170"/>
      <c r="C34" s="176"/>
      <c r="D34" s="172"/>
      <c r="E34" s="173"/>
      <c r="F34" s="174"/>
      <c r="G34" s="171"/>
      <c r="H34" s="175"/>
      <c r="I34" s="175"/>
      <c r="J34" s="172"/>
      <c r="K34" s="170"/>
      <c r="L34" s="170"/>
      <c r="M34" s="170"/>
      <c r="N34" s="170"/>
      <c r="O34" s="205"/>
      <c r="R34" s="15">
        <f t="shared" ref="R34" si="12">IF(ISBLANK(C34),(C32-$J$13),0)</f>
        <v>0</v>
      </c>
      <c r="T34" s="16">
        <f t="shared" ref="T34" si="13">IF(ISBLANK(E36),(E34-$I$10),0)</f>
        <v>0</v>
      </c>
      <c r="V34" s="15">
        <f>IF(B34='Stop Types'!$A$8,C34-C32,IF(B34='Stop Types'!$A$7,$V$10,0))</f>
        <v>0</v>
      </c>
      <c r="X34" s="16">
        <f>IF(B34='Stop Types'!$A$8,E34-E32,0)</f>
        <v>0</v>
      </c>
    </row>
    <row r="35" spans="1:31" x14ac:dyDescent="0.35">
      <c r="A35" s="170"/>
      <c r="B35" s="170"/>
      <c r="C35" s="171"/>
      <c r="D35" s="172"/>
      <c r="E35" s="173"/>
      <c r="F35" s="174"/>
      <c r="G35" s="171"/>
      <c r="H35" s="175"/>
      <c r="I35" s="175"/>
      <c r="J35" s="172"/>
      <c r="K35" s="170"/>
      <c r="L35" s="170"/>
      <c r="M35" s="170"/>
      <c r="N35" s="170"/>
      <c r="O35" s="205"/>
      <c r="R35" s="15"/>
      <c r="T35" s="16"/>
      <c r="V35" s="15"/>
      <c r="X35" s="16"/>
    </row>
    <row r="36" spans="1:31" x14ac:dyDescent="0.35">
      <c r="A36" s="170">
        <v>10</v>
      </c>
      <c r="B36" s="170"/>
      <c r="C36" s="176"/>
      <c r="D36" s="172"/>
      <c r="E36" s="173"/>
      <c r="F36" s="174"/>
      <c r="G36" s="171"/>
      <c r="H36" s="175"/>
      <c r="I36" s="175"/>
      <c r="J36" s="172"/>
      <c r="K36" s="170"/>
      <c r="L36" s="170"/>
      <c r="M36" s="170"/>
      <c r="N36" s="170"/>
      <c r="O36" s="206"/>
      <c r="R36" s="15">
        <f t="shared" ref="R36" si="14">IF(ISBLANK(C36),(C34-$J$13),0)</f>
        <v>0</v>
      </c>
      <c r="T36" s="16">
        <f t="shared" ref="T36" si="15">IF(ISBLANK(E38),(E36-$I$10),0)</f>
        <v>0</v>
      </c>
      <c r="V36" s="15">
        <f>IF(B36='Stop Types'!$A$8,C36-C34,IF(B36='Stop Types'!$A$7,$V$10,0))</f>
        <v>0</v>
      </c>
      <c r="X36" s="16">
        <f>IF(B36='Stop Types'!$A$8,E36-E34,0)</f>
        <v>0</v>
      </c>
    </row>
    <row r="37" spans="1:31" x14ac:dyDescent="0.35">
      <c r="A37" s="170"/>
      <c r="B37" s="170"/>
      <c r="C37" s="171"/>
      <c r="D37" s="172"/>
      <c r="E37" s="173"/>
      <c r="F37" s="174"/>
      <c r="G37" s="171"/>
      <c r="H37" s="175"/>
      <c r="I37" s="175"/>
      <c r="J37" s="172"/>
      <c r="K37" s="170"/>
      <c r="L37" s="170"/>
      <c r="M37" s="170"/>
      <c r="N37" s="170"/>
      <c r="O37" s="206"/>
      <c r="R37" s="15"/>
      <c r="T37" s="16"/>
      <c r="V37" s="15"/>
      <c r="X37" s="16"/>
    </row>
    <row r="38" spans="1:31" x14ac:dyDescent="0.35">
      <c r="A38" s="170">
        <v>11</v>
      </c>
      <c r="B38" s="170"/>
      <c r="C38" s="176"/>
      <c r="D38" s="172"/>
      <c r="E38" s="173"/>
      <c r="F38" s="174"/>
      <c r="G38" s="171"/>
      <c r="H38" s="175"/>
      <c r="I38" s="175"/>
      <c r="J38" s="172"/>
      <c r="K38" s="170"/>
      <c r="L38" s="170"/>
      <c r="M38" s="170"/>
      <c r="N38" s="170"/>
      <c r="O38" s="205"/>
      <c r="R38" s="15">
        <f>IF(C38&gt;0,(C38-$J$13),0)</f>
        <v>0</v>
      </c>
      <c r="T38" s="16">
        <f>IF(E38&gt;0,(E38-$I$10),0)</f>
        <v>0</v>
      </c>
      <c r="V38" s="15">
        <f>IF(B38='Stop Types'!$A$8,C38-C36,IF(B38='Stop Types'!$A$7,$V$10,0))</f>
        <v>0</v>
      </c>
      <c r="X38" s="16">
        <f>IF(B38='Stop Types'!$A$8,E38-E36,0)</f>
        <v>0</v>
      </c>
    </row>
    <row r="39" spans="1:31" ht="15" thickBot="1" x14ac:dyDescent="0.4">
      <c r="A39" s="178"/>
      <c r="B39" s="178"/>
      <c r="C39" s="179"/>
      <c r="D39" s="180"/>
      <c r="E39" s="207"/>
      <c r="F39" s="208"/>
      <c r="G39" s="179"/>
      <c r="H39" s="181"/>
      <c r="I39" s="181"/>
      <c r="J39" s="180"/>
      <c r="K39" s="178"/>
      <c r="L39" s="178"/>
      <c r="M39" s="178"/>
      <c r="N39" s="178"/>
      <c r="O39" s="209"/>
      <c r="R39" s="15"/>
      <c r="T39" s="16"/>
      <c r="V39" s="15"/>
      <c r="X39" s="16"/>
    </row>
    <row r="40" spans="1:31" x14ac:dyDescent="0.35">
      <c r="A40" s="115"/>
      <c r="B40" s="115"/>
      <c r="C40" s="115"/>
      <c r="D40" s="115"/>
      <c r="E40" s="115"/>
      <c r="F40" s="115"/>
      <c r="G40" s="115"/>
      <c r="H40" s="115"/>
      <c r="I40" s="210" t="s">
        <v>22</v>
      </c>
      <c r="J40" s="210"/>
      <c r="K40" s="211">
        <f>SUM(K18:K39)</f>
        <v>0</v>
      </c>
      <c r="L40" s="211">
        <f t="shared" ref="L40:O40" si="16">SUM(L18:L39)</f>
        <v>0</v>
      </c>
      <c r="M40" s="211">
        <f t="shared" si="16"/>
        <v>0</v>
      </c>
      <c r="N40" s="211">
        <f t="shared" si="16"/>
        <v>0</v>
      </c>
      <c r="O40" s="211">
        <f t="shared" si="16"/>
        <v>0</v>
      </c>
    </row>
    <row r="41" spans="1:31" ht="15" thickBot="1" x14ac:dyDescent="0.4">
      <c r="A41" s="115"/>
      <c r="B41" s="115"/>
      <c r="C41" s="115"/>
      <c r="D41" s="115"/>
      <c r="E41" s="115"/>
      <c r="F41" s="115"/>
      <c r="G41" s="115"/>
      <c r="H41" s="115"/>
      <c r="I41" s="113"/>
      <c r="J41" s="113"/>
      <c r="K41" s="212"/>
      <c r="L41" s="212"/>
      <c r="M41" s="212"/>
      <c r="N41" s="212"/>
      <c r="O41" s="212"/>
    </row>
    <row r="42" spans="1:31" ht="19" thickBot="1" x14ac:dyDescent="0.4">
      <c r="A42" s="213" t="s">
        <v>60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</row>
    <row r="43" spans="1:31" x14ac:dyDescent="0.35">
      <c r="A43" s="113" t="s">
        <v>6</v>
      </c>
      <c r="B43" s="118"/>
      <c r="C43" s="119"/>
      <c r="D43" s="120" t="s">
        <v>7</v>
      </c>
      <c r="E43" s="113"/>
      <c r="F43" s="121"/>
      <c r="G43" s="122"/>
      <c r="H43" s="123"/>
      <c r="I43" s="124" t="s">
        <v>8</v>
      </c>
      <c r="J43" s="125"/>
      <c r="K43" s="126"/>
      <c r="L43" s="127"/>
      <c r="M43" s="127"/>
      <c r="N43" s="127"/>
      <c r="O43" s="128"/>
    </row>
    <row r="44" spans="1:31" ht="15" thickBot="1" x14ac:dyDescent="0.4">
      <c r="A44" s="113"/>
      <c r="B44" s="129"/>
      <c r="C44" s="130"/>
      <c r="D44" s="120"/>
      <c r="E44" s="113"/>
      <c r="F44" s="131"/>
      <c r="G44" s="132"/>
      <c r="H44" s="133"/>
      <c r="I44" s="124"/>
      <c r="J44" s="125"/>
      <c r="K44" s="134"/>
      <c r="L44" s="135"/>
      <c r="M44" s="135"/>
      <c r="N44" s="135"/>
      <c r="O44" s="136"/>
    </row>
    <row r="45" spans="1:31" ht="19" thickBot="1" x14ac:dyDescent="0.4">
      <c r="A45" s="117" t="s">
        <v>25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31" ht="16" thickBot="1" x14ac:dyDescent="0.4">
      <c r="A46" s="17" t="s">
        <v>26</v>
      </c>
      <c r="B46" s="18"/>
      <c r="C46" s="18"/>
      <c r="D46" s="6"/>
      <c r="E46" s="18" t="s">
        <v>27</v>
      </c>
      <c r="F46" s="18"/>
      <c r="G46" s="18"/>
      <c r="H46" s="6"/>
      <c r="I46" s="18" t="s">
        <v>28</v>
      </c>
      <c r="J46" s="18"/>
      <c r="K46" s="18"/>
      <c r="L46" s="6"/>
      <c r="M46" s="18" t="s">
        <v>29</v>
      </c>
      <c r="N46" s="18"/>
      <c r="O46" s="19"/>
      <c r="Q46" s="17" t="s">
        <v>26</v>
      </c>
      <c r="R46" s="18"/>
      <c r="S46" s="18"/>
      <c r="T46" s="6"/>
      <c r="U46" s="18" t="s">
        <v>27</v>
      </c>
      <c r="V46" s="18"/>
      <c r="W46" s="18"/>
      <c r="X46" s="6"/>
      <c r="Y46" s="18" t="s">
        <v>28</v>
      </c>
      <c r="Z46" s="18"/>
      <c r="AA46" s="18"/>
      <c r="AB46" s="6"/>
      <c r="AC46" s="18" t="s">
        <v>29</v>
      </c>
      <c r="AD46" s="18"/>
      <c r="AE46" s="19"/>
    </row>
    <row r="47" spans="1:31" x14ac:dyDescent="0.35">
      <c r="A47" s="94">
        <f>IF(V13=0,((HOUR(Q47)*60)+MINUTE(Q47)-A50),((HOUR(Q47)*60)+MINUTE(Q47)-A50+MINUTE(V13)))</f>
        <v>0</v>
      </c>
      <c r="B47" s="95"/>
      <c r="C47" s="96"/>
      <c r="D47" s="4"/>
      <c r="E47" s="50">
        <f>U47-E50</f>
        <v>0</v>
      </c>
      <c r="F47" s="51"/>
      <c r="G47" s="52"/>
      <c r="H47" s="4"/>
      <c r="I47" s="94">
        <f>IF(V13&gt;0,((HOUR(Y47)*60)+MINUTE(Y47)-MINUTE(V13)),((HOUR(Y47)*60)+MINUTE(Y47)))</f>
        <v>0</v>
      </c>
      <c r="J47" s="95"/>
      <c r="K47" s="96"/>
      <c r="L47" s="4"/>
      <c r="M47" s="50">
        <f>AC47</f>
        <v>0</v>
      </c>
      <c r="N47" s="51"/>
      <c r="O47" s="52"/>
      <c r="Q47" s="44">
        <f>SUMIF(R18:R39,"&gt;0")</f>
        <v>0</v>
      </c>
      <c r="R47" s="45"/>
      <c r="S47" s="46"/>
      <c r="T47" s="4"/>
      <c r="U47" s="50">
        <f>SUMIF(T18:T39,"&gt;0")</f>
        <v>0</v>
      </c>
      <c r="V47" s="51"/>
      <c r="W47" s="52"/>
      <c r="X47" s="4"/>
      <c r="Y47" s="44">
        <f>J13-B7+(IF(ISBLANK(B43),0,IF(ISBLANK(C20),(B43-C18),IF(ISBLANK(C22),(B43-C20),IF(ISBLANK(C24),(B43-C22),IF(ISBLANK(C26),(B43-C24),IF(ISBLANK(C28),(B43-C26),IF(ISBLANK(C30),(B43-C28),IF(ISBLANK(C32),(B43-C30),IF(ISBLANK(C34),(B43-C32),IF(ISBLANK(C36),(B43-C34),IF(ISBLANK(C38),(B43-C36),(B43-C38)))))))))))))</f>
        <v>0</v>
      </c>
      <c r="Z47" s="45"/>
      <c r="AA47" s="46"/>
      <c r="AB47" s="4"/>
      <c r="AC47" s="50">
        <f>I10-F7+(IF(ISBLANK(F43),0,IF(ISBLANK(E20),(F43-E18),IF(ISBLANK(E22),(F43-E20),IF(ISBLANK(E24),(F43-E22),IF(ISBLANK(E26),(F43-E24),IF(ISBLANK(E28),(F43-E26),IF(ISBLANK(E30),(F43-E28),IF(ISBLANK(E32),(F43-E30),IF(ISBLANK(E34),(F43-E32),IF(ISBLANK(E36),(F43-E34),IF(ISBLANK(E38),(F43-E36),(F43-E38)))))))))))))</f>
        <v>0</v>
      </c>
      <c r="AD47" s="51"/>
      <c r="AE47" s="52"/>
    </row>
    <row r="48" spans="1:31" ht="15" thickBot="1" x14ac:dyDescent="0.4">
      <c r="A48" s="97"/>
      <c r="B48" s="98"/>
      <c r="C48" s="99"/>
      <c r="D48" s="4"/>
      <c r="E48" s="53"/>
      <c r="F48" s="54"/>
      <c r="G48" s="55"/>
      <c r="H48" s="4"/>
      <c r="I48" s="97"/>
      <c r="J48" s="98"/>
      <c r="K48" s="99"/>
      <c r="L48" s="4"/>
      <c r="M48" s="53"/>
      <c r="N48" s="54"/>
      <c r="O48" s="55"/>
      <c r="Q48" s="47"/>
      <c r="R48" s="48"/>
      <c r="S48" s="49"/>
      <c r="T48" s="4"/>
      <c r="U48" s="53"/>
      <c r="V48" s="54"/>
      <c r="W48" s="55"/>
      <c r="X48" s="4"/>
      <c r="Y48" s="47"/>
      <c r="Z48" s="48"/>
      <c r="AA48" s="49"/>
      <c r="AB48" s="4"/>
      <c r="AC48" s="53"/>
      <c r="AD48" s="54"/>
      <c r="AE48" s="55"/>
    </row>
    <row r="49" spans="1:31" ht="16" thickBot="1" x14ac:dyDescent="0.4">
      <c r="A49" s="17" t="s">
        <v>30</v>
      </c>
      <c r="B49" s="18"/>
      <c r="C49" s="18"/>
      <c r="D49" s="7"/>
      <c r="E49" s="18" t="s">
        <v>31</v>
      </c>
      <c r="F49" s="18"/>
      <c r="G49" s="18"/>
      <c r="H49" s="7"/>
      <c r="I49" s="18" t="s">
        <v>32</v>
      </c>
      <c r="J49" s="18"/>
      <c r="K49" s="18"/>
      <c r="L49" s="7"/>
      <c r="M49" s="18" t="s">
        <v>33</v>
      </c>
      <c r="N49" s="18"/>
      <c r="O49" s="19"/>
      <c r="Q49" s="17" t="s">
        <v>30</v>
      </c>
      <c r="R49" s="18"/>
      <c r="S49" s="18"/>
      <c r="T49" s="7"/>
      <c r="U49" s="18" t="s">
        <v>31</v>
      </c>
      <c r="V49" s="18"/>
      <c r="W49" s="18"/>
      <c r="X49" s="7"/>
      <c r="Y49" s="18" t="s">
        <v>32</v>
      </c>
      <c r="Z49" s="18"/>
      <c r="AA49" s="18"/>
      <c r="AB49" s="7"/>
      <c r="AC49" s="18" t="s">
        <v>33</v>
      </c>
      <c r="AD49" s="18"/>
      <c r="AE49" s="19"/>
    </row>
    <row r="50" spans="1:31" x14ac:dyDescent="0.35">
      <c r="A50" s="20">
        <f>(HOUR(Q50)*60)+MINUTE(Q50)</f>
        <v>0</v>
      </c>
      <c r="B50" s="21"/>
      <c r="C50" s="22"/>
      <c r="D50" s="4"/>
      <c r="E50" s="26">
        <f>U50</f>
        <v>0</v>
      </c>
      <c r="F50" s="27"/>
      <c r="G50" s="28"/>
      <c r="H50" s="4"/>
      <c r="I50" s="88">
        <f>A47+I47+A50</f>
        <v>0</v>
      </c>
      <c r="J50" s="89"/>
      <c r="K50" s="90"/>
      <c r="L50" s="4"/>
      <c r="M50" s="38">
        <f>E47+M47+E50</f>
        <v>0</v>
      </c>
      <c r="N50" s="39"/>
      <c r="O50" s="40"/>
      <c r="Q50" s="20">
        <f>SUM(V13,V18:V39)</f>
        <v>0</v>
      </c>
      <c r="R50" s="21"/>
      <c r="S50" s="22"/>
      <c r="T50" s="4"/>
      <c r="U50" s="26">
        <f>SUM(X18:X39)</f>
        <v>0</v>
      </c>
      <c r="V50" s="27"/>
      <c r="W50" s="28"/>
      <c r="X50" s="4"/>
      <c r="Y50" s="32"/>
      <c r="Z50" s="33"/>
      <c r="AA50" s="34"/>
      <c r="AB50" s="4"/>
      <c r="AC50" s="38"/>
      <c r="AD50" s="39"/>
      <c r="AE50" s="40"/>
    </row>
    <row r="51" spans="1:31" ht="15" thickBot="1" x14ac:dyDescent="0.4">
      <c r="A51" s="23"/>
      <c r="B51" s="24"/>
      <c r="C51" s="25"/>
      <c r="D51" s="5"/>
      <c r="E51" s="29"/>
      <c r="F51" s="30"/>
      <c r="G51" s="31"/>
      <c r="H51" s="5"/>
      <c r="I51" s="91"/>
      <c r="J51" s="92"/>
      <c r="K51" s="93"/>
      <c r="L51" s="5"/>
      <c r="M51" s="41"/>
      <c r="N51" s="42"/>
      <c r="O51" s="43"/>
      <c r="Q51" s="23"/>
      <c r="R51" s="24"/>
      <c r="S51" s="25"/>
      <c r="T51" s="5"/>
      <c r="U51" s="29"/>
      <c r="V51" s="30"/>
      <c r="W51" s="31"/>
      <c r="X51" s="5"/>
      <c r="Y51" s="35"/>
      <c r="Z51" s="36"/>
      <c r="AA51" s="37"/>
      <c r="AB51" s="5"/>
      <c r="AC51" s="41"/>
      <c r="AD51" s="42"/>
      <c r="AE51" s="43"/>
    </row>
  </sheetData>
  <sheetProtection algorithmName="SHA-512" hashValue="IadcDT7fL/xmr2/U30dcxEgEXOKhqhvr9aEW1PJxHfXQkbjqW/F7OUgQC+yygmFxZPIL73p+bQBmFMG+ntBISw==" saltValue="1jNm7OUuyDXgjQd/CCYAtQ==" spinCount="100000" sheet="1" objects="1" scenarios="1" selectLockedCells="1"/>
  <protectedRanges>
    <protectedRange sqref="B1 D1 C4 H4 L4 B7 F7 K7 B10 E10 I10 M10 C13 J13 B18:O39 B43 F43 K43" name="From_11"/>
    <protectedRange sqref="B1 D1 C4 H4 L4 B7 F7 K7 B43 F43 K43" name="To_13"/>
    <protectedRange sqref="B1 D1 C4 H4 L4 B7 F7 K7 B43 F43 K43" name="To_33_1"/>
  </protectedRanges>
  <mergeCells count="242">
    <mergeCell ref="A6:O6"/>
    <mergeCell ref="A7:A8"/>
    <mergeCell ref="B7:C8"/>
    <mergeCell ref="D7:E8"/>
    <mergeCell ref="F7:H8"/>
    <mergeCell ref="I7:J8"/>
    <mergeCell ref="K7:O8"/>
    <mergeCell ref="A1:A2"/>
    <mergeCell ref="B1:C2"/>
    <mergeCell ref="D1:M2"/>
    <mergeCell ref="N1:O2"/>
    <mergeCell ref="A4:B5"/>
    <mergeCell ref="C4:E5"/>
    <mergeCell ref="G4:G5"/>
    <mergeCell ref="H4:I5"/>
    <mergeCell ref="K4:K5"/>
    <mergeCell ref="L4:O5"/>
    <mergeCell ref="A9:O9"/>
    <mergeCell ref="A10:A11"/>
    <mergeCell ref="B10:C11"/>
    <mergeCell ref="D10:D11"/>
    <mergeCell ref="E10:F11"/>
    <mergeCell ref="G10:H11"/>
    <mergeCell ref="I10:K11"/>
    <mergeCell ref="L10:L11"/>
    <mergeCell ref="M10:O11"/>
    <mergeCell ref="A15:O15"/>
    <mergeCell ref="A16:A17"/>
    <mergeCell ref="B16:B17"/>
    <mergeCell ref="C16:D17"/>
    <mergeCell ref="E16:F17"/>
    <mergeCell ref="G16:J17"/>
    <mergeCell ref="K16:O16"/>
    <mergeCell ref="A12:G12"/>
    <mergeCell ref="A13:B14"/>
    <mergeCell ref="C13:G14"/>
    <mergeCell ref="H12:O12"/>
    <mergeCell ref="H13:I14"/>
    <mergeCell ref="J13:O14"/>
    <mergeCell ref="L18:L19"/>
    <mergeCell ref="M18:M19"/>
    <mergeCell ref="N18:N19"/>
    <mergeCell ref="O18:O19"/>
    <mergeCell ref="A20:A21"/>
    <mergeCell ref="B20:B21"/>
    <mergeCell ref="C20:D21"/>
    <mergeCell ref="E20:F21"/>
    <mergeCell ref="G20:J21"/>
    <mergeCell ref="K20:K21"/>
    <mergeCell ref="A18:A19"/>
    <mergeCell ref="B18:B19"/>
    <mergeCell ref="C18:D19"/>
    <mergeCell ref="E18:F19"/>
    <mergeCell ref="G18:J19"/>
    <mergeCell ref="K18:K19"/>
    <mergeCell ref="L20:L21"/>
    <mergeCell ref="M20:M21"/>
    <mergeCell ref="N20:N21"/>
    <mergeCell ref="O20:O21"/>
    <mergeCell ref="O22:O23"/>
    <mergeCell ref="A24:A25"/>
    <mergeCell ref="B24:B25"/>
    <mergeCell ref="C24:D25"/>
    <mergeCell ref="E24:F25"/>
    <mergeCell ref="G24:J25"/>
    <mergeCell ref="K24:K25"/>
    <mergeCell ref="L24:L25"/>
    <mergeCell ref="M24:M25"/>
    <mergeCell ref="N24:N25"/>
    <mergeCell ref="O24:O25"/>
    <mergeCell ref="A22:A23"/>
    <mergeCell ref="B22:B23"/>
    <mergeCell ref="C22:D23"/>
    <mergeCell ref="E22:F23"/>
    <mergeCell ref="G22:J23"/>
    <mergeCell ref="K22:K23"/>
    <mergeCell ref="L22:L23"/>
    <mergeCell ref="M22:M23"/>
    <mergeCell ref="N22:N23"/>
    <mergeCell ref="O26:O27"/>
    <mergeCell ref="A28:A29"/>
    <mergeCell ref="B28:B29"/>
    <mergeCell ref="C28:D29"/>
    <mergeCell ref="E28:F29"/>
    <mergeCell ref="G28:J29"/>
    <mergeCell ref="K28:K29"/>
    <mergeCell ref="L28:L29"/>
    <mergeCell ref="M28:M29"/>
    <mergeCell ref="N28:N29"/>
    <mergeCell ref="O28:O29"/>
    <mergeCell ref="A26:A27"/>
    <mergeCell ref="B26:B27"/>
    <mergeCell ref="C26:D27"/>
    <mergeCell ref="E26:F27"/>
    <mergeCell ref="G26:J27"/>
    <mergeCell ref="K26:K27"/>
    <mergeCell ref="L26:L27"/>
    <mergeCell ref="M26:M27"/>
    <mergeCell ref="N26:N27"/>
    <mergeCell ref="O30:O31"/>
    <mergeCell ref="A32:A33"/>
    <mergeCell ref="B32:B33"/>
    <mergeCell ref="C32:D33"/>
    <mergeCell ref="E32:F33"/>
    <mergeCell ref="G32:J33"/>
    <mergeCell ref="K32:K33"/>
    <mergeCell ref="L32:L33"/>
    <mergeCell ref="M32:M33"/>
    <mergeCell ref="N32:N33"/>
    <mergeCell ref="O32:O33"/>
    <mergeCell ref="A30:A31"/>
    <mergeCell ref="B30:B31"/>
    <mergeCell ref="C30:D31"/>
    <mergeCell ref="E30:F31"/>
    <mergeCell ref="G30:J31"/>
    <mergeCell ref="K30:K31"/>
    <mergeCell ref="L30:L31"/>
    <mergeCell ref="M30:M31"/>
    <mergeCell ref="N30:N31"/>
    <mergeCell ref="O34:O35"/>
    <mergeCell ref="A36:A37"/>
    <mergeCell ref="B36:B37"/>
    <mergeCell ref="C36:D37"/>
    <mergeCell ref="E36:F37"/>
    <mergeCell ref="G36:J37"/>
    <mergeCell ref="K36:K37"/>
    <mergeCell ref="L36:L37"/>
    <mergeCell ref="M36:M37"/>
    <mergeCell ref="N36:N37"/>
    <mergeCell ref="O36:O37"/>
    <mergeCell ref="A34:A35"/>
    <mergeCell ref="B34:B35"/>
    <mergeCell ref="C34:D35"/>
    <mergeCell ref="E34:F35"/>
    <mergeCell ref="G34:J35"/>
    <mergeCell ref="K34:K35"/>
    <mergeCell ref="L34:L35"/>
    <mergeCell ref="M34:M35"/>
    <mergeCell ref="N34:N35"/>
    <mergeCell ref="A38:A39"/>
    <mergeCell ref="B38:B39"/>
    <mergeCell ref="C38:D39"/>
    <mergeCell ref="E38:F39"/>
    <mergeCell ref="G38:J39"/>
    <mergeCell ref="K38:K39"/>
    <mergeCell ref="A42:O42"/>
    <mergeCell ref="A43:A44"/>
    <mergeCell ref="B43:C44"/>
    <mergeCell ref="D43:E44"/>
    <mergeCell ref="F43:H44"/>
    <mergeCell ref="I43:J44"/>
    <mergeCell ref="K43:O44"/>
    <mergeCell ref="L38:L39"/>
    <mergeCell ref="M38:M39"/>
    <mergeCell ref="N38:N39"/>
    <mergeCell ref="O38:O39"/>
    <mergeCell ref="I40:J41"/>
    <mergeCell ref="K40:K41"/>
    <mergeCell ref="L40:L41"/>
    <mergeCell ref="M40:M41"/>
    <mergeCell ref="N40:N41"/>
    <mergeCell ref="O40:O41"/>
    <mergeCell ref="A49:C49"/>
    <mergeCell ref="E49:G49"/>
    <mergeCell ref="I49:K49"/>
    <mergeCell ref="M49:O49"/>
    <mergeCell ref="A50:C51"/>
    <mergeCell ref="E50:G51"/>
    <mergeCell ref="I50:K51"/>
    <mergeCell ref="M50:O51"/>
    <mergeCell ref="A45:O45"/>
    <mergeCell ref="A46:C46"/>
    <mergeCell ref="E46:G46"/>
    <mergeCell ref="I46:K46"/>
    <mergeCell ref="M46:O46"/>
    <mergeCell ref="A47:C48"/>
    <mergeCell ref="E47:G48"/>
    <mergeCell ref="I47:K48"/>
    <mergeCell ref="M47:O48"/>
    <mergeCell ref="Q49:S49"/>
    <mergeCell ref="U49:W49"/>
    <mergeCell ref="Y49:AA49"/>
    <mergeCell ref="AC49:AE49"/>
    <mergeCell ref="Q50:S51"/>
    <mergeCell ref="U50:W51"/>
    <mergeCell ref="Y50:AA51"/>
    <mergeCell ref="AC50:AE51"/>
    <mergeCell ref="Q46:S46"/>
    <mergeCell ref="U46:W46"/>
    <mergeCell ref="Y46:AA46"/>
    <mergeCell ref="AC46:AE46"/>
    <mergeCell ref="Q47:S48"/>
    <mergeCell ref="U47:W48"/>
    <mergeCell ref="Y47:AA48"/>
    <mergeCell ref="AC47:AE48"/>
    <mergeCell ref="T34:T35"/>
    <mergeCell ref="T36:T37"/>
    <mergeCell ref="T38:T39"/>
    <mergeCell ref="R30:R31"/>
    <mergeCell ref="R32:R33"/>
    <mergeCell ref="R34:R35"/>
    <mergeCell ref="R36:R37"/>
    <mergeCell ref="R38:R39"/>
    <mergeCell ref="T18:T19"/>
    <mergeCell ref="T20:T21"/>
    <mergeCell ref="T22:T23"/>
    <mergeCell ref="T24:T25"/>
    <mergeCell ref="T26:T27"/>
    <mergeCell ref="R18:R19"/>
    <mergeCell ref="R20:R21"/>
    <mergeCell ref="R22:R23"/>
    <mergeCell ref="R24:R25"/>
    <mergeCell ref="R26:R27"/>
    <mergeCell ref="R28:R29"/>
    <mergeCell ref="R10:R11"/>
    <mergeCell ref="V10:V11"/>
    <mergeCell ref="V13:V14"/>
    <mergeCell ref="V18:V19"/>
    <mergeCell ref="V20:V21"/>
    <mergeCell ref="V22:V23"/>
    <mergeCell ref="T28:T29"/>
    <mergeCell ref="T30:T31"/>
    <mergeCell ref="T32:T33"/>
    <mergeCell ref="X34:X35"/>
    <mergeCell ref="X36:X37"/>
    <mergeCell ref="X38:X39"/>
    <mergeCell ref="V36:V37"/>
    <mergeCell ref="V38:V39"/>
    <mergeCell ref="X18:X19"/>
    <mergeCell ref="X20:X21"/>
    <mergeCell ref="X22:X23"/>
    <mergeCell ref="X24:X25"/>
    <mergeCell ref="X26:X27"/>
    <mergeCell ref="X28:X29"/>
    <mergeCell ref="X30:X31"/>
    <mergeCell ref="X32:X33"/>
    <mergeCell ref="V24:V25"/>
    <mergeCell ref="V26:V27"/>
    <mergeCell ref="V28:V29"/>
    <mergeCell ref="V30:V31"/>
    <mergeCell ref="V32:V33"/>
    <mergeCell ref="V34:V35"/>
  </mergeCells>
  <conditionalFormatting sqref="A47:C48 E47:G48 I47:K48 M47:O48 A50:C51 E50:G51 I50:K51 M50:O51">
    <cfRule type="cellIs" dxfId="89" priority="30" operator="lessThan">
      <formula>0</formula>
    </cfRule>
  </conditionalFormatting>
  <conditionalFormatting sqref="Q47:S48 U47:W48 Y47:AA48 AC47:AE48 Q50:S51 U50:W51 Y50:AA51 AC50:AE51">
    <cfRule type="cellIs" dxfId="88" priority="29" operator="lessThan">
      <formula>0</formula>
    </cfRule>
  </conditionalFormatting>
  <conditionalFormatting sqref="B10:C11">
    <cfRule type="cellIs" dxfId="87" priority="27" operator="lessThan">
      <formula>$B$7</formula>
    </cfRule>
    <cfRule type="expression" dxfId="86" priority="28">
      <formula>$V$12</formula>
    </cfRule>
  </conditionalFormatting>
  <conditionalFormatting sqref="I10:K11">
    <cfRule type="cellIs" dxfId="85" priority="26" operator="lessThan">
      <formula>$F$7</formula>
    </cfRule>
  </conditionalFormatting>
  <conditionalFormatting sqref="J13:O14">
    <cfRule type="cellIs" dxfId="84" priority="25" operator="lessThan">
      <formula>$B$10</formula>
    </cfRule>
  </conditionalFormatting>
  <conditionalFormatting sqref="C18:D19">
    <cfRule type="cellIs" dxfId="83" priority="24" operator="lessThan">
      <formula>$J$13</formula>
    </cfRule>
  </conditionalFormatting>
  <conditionalFormatting sqref="E18:F19">
    <cfRule type="cellIs" dxfId="82" priority="23" operator="lessThan">
      <formula>$I$10</formula>
    </cfRule>
  </conditionalFormatting>
  <conditionalFormatting sqref="C20:D21">
    <cfRule type="cellIs" dxfId="81" priority="22" operator="lessThan">
      <formula>$C$18</formula>
    </cfRule>
  </conditionalFormatting>
  <conditionalFormatting sqref="E20:F21">
    <cfRule type="cellIs" dxfId="80" priority="21" operator="lessThan">
      <formula>$E$18</formula>
    </cfRule>
  </conditionalFormatting>
  <conditionalFormatting sqref="C22:D23">
    <cfRule type="cellIs" dxfId="79" priority="20" operator="lessThan">
      <formula>$C$20</formula>
    </cfRule>
  </conditionalFormatting>
  <conditionalFormatting sqref="E22:F23">
    <cfRule type="cellIs" dxfId="78" priority="19" operator="lessThan">
      <formula>$E$20</formula>
    </cfRule>
  </conditionalFormatting>
  <conditionalFormatting sqref="C24:D25">
    <cfRule type="cellIs" dxfId="77" priority="18" operator="lessThan">
      <formula>$C$22</formula>
    </cfRule>
  </conditionalFormatting>
  <conditionalFormatting sqref="E24:F25">
    <cfRule type="cellIs" dxfId="76" priority="17" operator="lessThan">
      <formula>$E$22</formula>
    </cfRule>
  </conditionalFormatting>
  <conditionalFormatting sqref="C26:D27">
    <cfRule type="cellIs" dxfId="75" priority="16" operator="lessThan">
      <formula>$C$24</formula>
    </cfRule>
  </conditionalFormatting>
  <conditionalFormatting sqref="E26:F27">
    <cfRule type="cellIs" dxfId="74" priority="15" operator="lessThan">
      <formula>$E$24</formula>
    </cfRule>
  </conditionalFormatting>
  <conditionalFormatting sqref="C28:D29">
    <cfRule type="cellIs" dxfId="73" priority="14" operator="lessThan">
      <formula>$C$26</formula>
    </cfRule>
  </conditionalFormatting>
  <conditionalFormatting sqref="E28:F29">
    <cfRule type="cellIs" dxfId="72" priority="13" operator="lessThan">
      <formula>$E$26</formula>
    </cfRule>
  </conditionalFormatting>
  <conditionalFormatting sqref="C30:D31">
    <cfRule type="cellIs" dxfId="71" priority="12" operator="lessThan">
      <formula>$C$28</formula>
    </cfRule>
  </conditionalFormatting>
  <conditionalFormatting sqref="E30:F31">
    <cfRule type="cellIs" dxfId="70" priority="11" operator="lessThan">
      <formula>$E$28</formula>
    </cfRule>
  </conditionalFormatting>
  <conditionalFormatting sqref="C32:D33">
    <cfRule type="cellIs" dxfId="69" priority="10" operator="lessThan">
      <formula>$C$30</formula>
    </cfRule>
  </conditionalFormatting>
  <conditionalFormatting sqref="E32:F33">
    <cfRule type="cellIs" dxfId="68" priority="9" operator="lessThan">
      <formula>$E$30</formula>
    </cfRule>
  </conditionalFormatting>
  <conditionalFormatting sqref="C34:D35">
    <cfRule type="cellIs" dxfId="67" priority="8" operator="lessThan">
      <formula>$C$32</formula>
    </cfRule>
  </conditionalFormatting>
  <conditionalFormatting sqref="E34:F35">
    <cfRule type="cellIs" dxfId="66" priority="7" operator="lessThan">
      <formula>$E$32</formula>
    </cfRule>
  </conditionalFormatting>
  <conditionalFormatting sqref="C36:D37">
    <cfRule type="cellIs" dxfId="65" priority="6" operator="lessThan">
      <formula>$C$34</formula>
    </cfRule>
  </conditionalFormatting>
  <conditionalFormatting sqref="E36:F37">
    <cfRule type="cellIs" dxfId="64" priority="5" operator="lessThan">
      <formula>$E$34</formula>
    </cfRule>
  </conditionalFormatting>
  <conditionalFormatting sqref="C38:D39">
    <cfRule type="cellIs" dxfId="63" priority="4" operator="lessThan">
      <formula>$C$36</formula>
    </cfRule>
  </conditionalFormatting>
  <conditionalFormatting sqref="E38:F39">
    <cfRule type="cellIs" dxfId="62" priority="3" operator="lessThan">
      <formula>$E$36</formula>
    </cfRule>
  </conditionalFormatting>
  <conditionalFormatting sqref="B43:C44">
    <cfRule type="cellIs" dxfId="61" priority="2" operator="lessThan">
      <formula>$C$38</formula>
    </cfRule>
  </conditionalFormatting>
  <conditionalFormatting sqref="F43:H44">
    <cfRule type="cellIs" dxfId="60" priority="1" operator="lessThan">
      <formula>$E$38</formula>
    </cfRule>
  </conditionalFormatting>
  <pageMargins left="0.7" right="0.7" top="0.75" bottom="0.75" header="0.3" footer="0.3"/>
  <pageSetup scale="88" orientation="portrait" horizontalDpi="12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'Stop Types'!$A$3:$A$8</xm:f>
          </x14:formula1>
          <xm:sqref>B18:B39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03"/>
  <sheetViews>
    <sheetView zoomScaleNormal="100" workbookViewId="0">
      <selection sqref="A1:A2"/>
    </sheetView>
  </sheetViews>
  <sheetFormatPr defaultColWidth="6.7265625" defaultRowHeight="14.5" x14ac:dyDescent="0.35"/>
  <cols>
    <col min="16" max="16" width="6.90625" hidden="1" customWidth="1"/>
    <col min="17" max="27" width="9.1796875" hidden="1" customWidth="1"/>
    <col min="28" max="32" width="6.90625" hidden="1" customWidth="1"/>
  </cols>
  <sheetData>
    <row r="1" spans="1:24" x14ac:dyDescent="0.35">
      <c r="A1" s="100" t="s">
        <v>34</v>
      </c>
      <c r="B1" s="101"/>
      <c r="C1" s="102"/>
      <c r="D1" s="103" t="s">
        <v>1</v>
      </c>
      <c r="E1" s="103"/>
      <c r="F1" s="103"/>
      <c r="G1" s="103"/>
      <c r="H1" s="103"/>
      <c r="I1" s="103"/>
      <c r="J1" s="103"/>
      <c r="K1" s="103"/>
      <c r="L1" s="103"/>
      <c r="M1" s="104"/>
      <c r="N1" s="105" t="s">
        <v>62</v>
      </c>
      <c r="O1" s="106"/>
    </row>
    <row r="2" spans="1:24" ht="15" thickBot="1" x14ac:dyDescent="0.4">
      <c r="A2" s="100"/>
      <c r="B2" s="107"/>
      <c r="C2" s="108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9"/>
      <c r="O2" s="110"/>
    </row>
    <row r="3" spans="1:24" ht="15" customHeight="1" thickBot="1" x14ac:dyDescent="0.4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12"/>
      <c r="O3" s="112"/>
    </row>
    <row r="4" spans="1:24" x14ac:dyDescent="0.35">
      <c r="A4" s="113" t="s">
        <v>2</v>
      </c>
      <c r="B4" s="113"/>
      <c r="C4" s="101"/>
      <c r="D4" s="114"/>
      <c r="E4" s="102"/>
      <c r="F4" s="115"/>
      <c r="G4" s="113" t="s">
        <v>3</v>
      </c>
      <c r="H4" s="101"/>
      <c r="I4" s="102"/>
      <c r="J4" s="115"/>
      <c r="K4" s="113" t="s">
        <v>4</v>
      </c>
      <c r="L4" s="101"/>
      <c r="M4" s="114"/>
      <c r="N4" s="114"/>
      <c r="O4" s="102"/>
    </row>
    <row r="5" spans="1:24" ht="15" thickBot="1" x14ac:dyDescent="0.4">
      <c r="A5" s="113"/>
      <c r="B5" s="113"/>
      <c r="C5" s="107"/>
      <c r="D5" s="116"/>
      <c r="E5" s="108"/>
      <c r="F5" s="115"/>
      <c r="G5" s="113"/>
      <c r="H5" s="107"/>
      <c r="I5" s="108"/>
      <c r="J5" s="115"/>
      <c r="K5" s="113"/>
      <c r="L5" s="107"/>
      <c r="M5" s="116"/>
      <c r="N5" s="116"/>
      <c r="O5" s="108"/>
    </row>
    <row r="6" spans="1:24" ht="19" thickBot="1" x14ac:dyDescent="0.4">
      <c r="A6" s="117" t="s">
        <v>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24" x14ac:dyDescent="0.35">
      <c r="A7" s="113" t="s">
        <v>6</v>
      </c>
      <c r="B7" s="118"/>
      <c r="C7" s="119"/>
      <c r="D7" s="120" t="s">
        <v>7</v>
      </c>
      <c r="E7" s="113"/>
      <c r="F7" s="121"/>
      <c r="G7" s="122"/>
      <c r="H7" s="123"/>
      <c r="I7" s="124" t="s">
        <v>8</v>
      </c>
      <c r="J7" s="125"/>
      <c r="K7" s="126"/>
      <c r="L7" s="127"/>
      <c r="M7" s="127"/>
      <c r="N7" s="127"/>
      <c r="O7" s="128"/>
    </row>
    <row r="8" spans="1:24" ht="15" thickBot="1" x14ac:dyDescent="0.4">
      <c r="A8" s="113"/>
      <c r="B8" s="129"/>
      <c r="C8" s="130"/>
      <c r="D8" s="120"/>
      <c r="E8" s="113"/>
      <c r="F8" s="131"/>
      <c r="G8" s="132"/>
      <c r="H8" s="133"/>
      <c r="I8" s="124"/>
      <c r="J8" s="125"/>
      <c r="K8" s="134"/>
      <c r="L8" s="135"/>
      <c r="M8" s="135"/>
      <c r="N8" s="135"/>
      <c r="O8" s="136"/>
    </row>
    <row r="9" spans="1:24" ht="19" thickBot="1" x14ac:dyDescent="0.4">
      <c r="A9" s="117" t="s">
        <v>23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24" x14ac:dyDescent="0.35">
      <c r="A10" s="113" t="s">
        <v>6</v>
      </c>
      <c r="B10" s="118"/>
      <c r="C10" s="128"/>
      <c r="D10" s="137" t="s">
        <v>54</v>
      </c>
      <c r="E10" s="138"/>
      <c r="F10" s="139"/>
      <c r="G10" s="125" t="s">
        <v>7</v>
      </c>
      <c r="H10" s="125"/>
      <c r="I10" s="121"/>
      <c r="J10" s="122"/>
      <c r="K10" s="123"/>
      <c r="L10" s="120" t="s">
        <v>55</v>
      </c>
      <c r="M10" s="140"/>
      <c r="N10" s="141"/>
      <c r="O10" s="139"/>
      <c r="R10" s="15">
        <v>3.472222222222222E-3</v>
      </c>
      <c r="V10" s="15">
        <v>1.3888888888888889E-3</v>
      </c>
    </row>
    <row r="11" spans="1:24" ht="15" thickBot="1" x14ac:dyDescent="0.4">
      <c r="A11" s="113"/>
      <c r="B11" s="134"/>
      <c r="C11" s="136"/>
      <c r="D11" s="137"/>
      <c r="E11" s="142"/>
      <c r="F11" s="143"/>
      <c r="G11" s="125"/>
      <c r="H11" s="125"/>
      <c r="I11" s="131"/>
      <c r="J11" s="132"/>
      <c r="K11" s="133"/>
      <c r="L11" s="120"/>
      <c r="M11" s="142"/>
      <c r="N11" s="144"/>
      <c r="O11" s="143"/>
      <c r="R11" s="16"/>
      <c r="V11" s="16"/>
    </row>
    <row r="12" spans="1:24" ht="19" thickBot="1" x14ac:dyDescent="0.4">
      <c r="A12" s="117" t="s">
        <v>56</v>
      </c>
      <c r="B12" s="117"/>
      <c r="C12" s="117"/>
      <c r="D12" s="117"/>
      <c r="E12" s="117"/>
      <c r="F12" s="117"/>
      <c r="G12" s="117"/>
      <c r="H12" s="117" t="s">
        <v>58</v>
      </c>
      <c r="I12" s="117"/>
      <c r="J12" s="117"/>
      <c r="K12" s="117"/>
      <c r="L12" s="117"/>
      <c r="M12" s="117"/>
      <c r="N12" s="117"/>
      <c r="O12" s="117"/>
      <c r="V12" t="b">
        <f>AND((B10&lt;(E10-R10)),(C13="Y"))</f>
        <v>0</v>
      </c>
    </row>
    <row r="13" spans="1:24" x14ac:dyDescent="0.35">
      <c r="A13" s="145" t="s">
        <v>57</v>
      </c>
      <c r="B13" s="145"/>
      <c r="C13" s="126"/>
      <c r="D13" s="127"/>
      <c r="E13" s="127"/>
      <c r="F13" s="127"/>
      <c r="G13" s="128"/>
      <c r="H13" s="146" t="s">
        <v>6</v>
      </c>
      <c r="I13" s="145"/>
      <c r="J13" s="118"/>
      <c r="K13" s="127"/>
      <c r="L13" s="127"/>
      <c r="M13" s="127"/>
      <c r="N13" s="127"/>
      <c r="O13" s="128"/>
      <c r="V13" s="15">
        <f>IF(AND((B10&lt;(E10-R10)),(C13="Y")),((E10-R10)-B10),0)</f>
        <v>0</v>
      </c>
    </row>
    <row r="14" spans="1:24" ht="15" thickBot="1" x14ac:dyDescent="0.4">
      <c r="A14" s="145"/>
      <c r="B14" s="145"/>
      <c r="C14" s="134"/>
      <c r="D14" s="135"/>
      <c r="E14" s="135"/>
      <c r="F14" s="135"/>
      <c r="G14" s="136"/>
      <c r="H14" s="146"/>
      <c r="I14" s="145"/>
      <c r="J14" s="134"/>
      <c r="K14" s="135"/>
      <c r="L14" s="135"/>
      <c r="M14" s="135"/>
      <c r="N14" s="135"/>
      <c r="O14" s="136"/>
      <c r="V14" s="15"/>
    </row>
    <row r="15" spans="1:24" ht="19" thickBot="1" x14ac:dyDescent="0.4">
      <c r="A15" s="117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</row>
    <row r="16" spans="1:24" ht="15" thickBot="1" x14ac:dyDescent="0.4">
      <c r="A16" s="147" t="s">
        <v>10</v>
      </c>
      <c r="B16" s="148" t="s">
        <v>11</v>
      </c>
      <c r="C16" s="149" t="s">
        <v>12</v>
      </c>
      <c r="D16" s="150"/>
      <c r="E16" s="149" t="s">
        <v>13</v>
      </c>
      <c r="F16" s="150"/>
      <c r="G16" s="149" t="s">
        <v>59</v>
      </c>
      <c r="H16" s="151"/>
      <c r="I16" s="151"/>
      <c r="J16" s="150"/>
      <c r="K16" s="152" t="s">
        <v>15</v>
      </c>
      <c r="L16" s="153"/>
      <c r="M16" s="153"/>
      <c r="N16" s="153"/>
      <c r="O16" s="154"/>
      <c r="R16" t="s">
        <v>61</v>
      </c>
      <c r="T16" t="s">
        <v>61</v>
      </c>
      <c r="V16" t="s">
        <v>36</v>
      </c>
      <c r="X16" t="s">
        <v>36</v>
      </c>
    </row>
    <row r="17" spans="1:24" ht="15" thickBot="1" x14ac:dyDescent="0.4">
      <c r="A17" s="155"/>
      <c r="B17" s="156"/>
      <c r="C17" s="157"/>
      <c r="D17" s="158"/>
      <c r="E17" s="157"/>
      <c r="F17" s="158"/>
      <c r="G17" s="157"/>
      <c r="H17" s="159"/>
      <c r="I17" s="159"/>
      <c r="J17" s="158"/>
      <c r="K17" s="160" t="s">
        <v>17</v>
      </c>
      <c r="L17" s="160" t="s">
        <v>18</v>
      </c>
      <c r="M17" s="160" t="s">
        <v>19</v>
      </c>
      <c r="N17" s="161" t="s">
        <v>20</v>
      </c>
      <c r="O17" s="162" t="s">
        <v>21</v>
      </c>
      <c r="R17" s="8" t="s">
        <v>37</v>
      </c>
      <c r="T17" s="8" t="s">
        <v>50</v>
      </c>
      <c r="V17" t="s">
        <v>37</v>
      </c>
      <c r="X17" t="s">
        <v>50</v>
      </c>
    </row>
    <row r="18" spans="1:24" x14ac:dyDescent="0.35">
      <c r="A18" s="163">
        <v>1</v>
      </c>
      <c r="B18" s="163"/>
      <c r="C18" s="164"/>
      <c r="D18" s="165"/>
      <c r="E18" s="166"/>
      <c r="F18" s="167"/>
      <c r="G18" s="168"/>
      <c r="H18" s="169"/>
      <c r="I18" s="169"/>
      <c r="J18" s="165"/>
      <c r="K18" s="163"/>
      <c r="L18" s="163"/>
      <c r="M18" s="163"/>
      <c r="N18" s="163"/>
      <c r="O18" s="163"/>
      <c r="R18" s="15"/>
      <c r="T18" s="16"/>
      <c r="V18" s="15">
        <f>IF(B18='Stop Types'!$A$8,C18-J13,IF(B18='Stop Types'!$A$7,$V$10,0))</f>
        <v>0</v>
      </c>
      <c r="X18" s="16">
        <f>IF(B18='Stop Types'!$A$8,E18-I10,0)</f>
        <v>0</v>
      </c>
    </row>
    <row r="19" spans="1:24" x14ac:dyDescent="0.35">
      <c r="A19" s="170"/>
      <c r="B19" s="170"/>
      <c r="C19" s="171"/>
      <c r="D19" s="172"/>
      <c r="E19" s="173"/>
      <c r="F19" s="174"/>
      <c r="G19" s="171"/>
      <c r="H19" s="175"/>
      <c r="I19" s="175"/>
      <c r="J19" s="172"/>
      <c r="K19" s="170"/>
      <c r="L19" s="170"/>
      <c r="M19" s="170"/>
      <c r="N19" s="170"/>
      <c r="O19" s="170"/>
      <c r="R19" s="15"/>
      <c r="T19" s="16"/>
      <c r="V19" s="15"/>
      <c r="X19" s="16"/>
    </row>
    <row r="20" spans="1:24" x14ac:dyDescent="0.35">
      <c r="A20" s="170">
        <v>2</v>
      </c>
      <c r="B20" s="170"/>
      <c r="C20" s="176"/>
      <c r="D20" s="172"/>
      <c r="E20" s="173"/>
      <c r="F20" s="174"/>
      <c r="G20" s="171"/>
      <c r="H20" s="175"/>
      <c r="I20" s="175"/>
      <c r="J20" s="172"/>
      <c r="K20" s="170"/>
      <c r="L20" s="170"/>
      <c r="M20" s="170"/>
      <c r="N20" s="170"/>
      <c r="O20" s="170"/>
      <c r="R20" s="15">
        <f>IF(ISBLANK(C20),(C18-$J$13),0)</f>
        <v>0</v>
      </c>
      <c r="T20" s="16">
        <f t="shared" ref="T20" si="0">IF(ISBLANK(E22),(E20-$I$10),0)</f>
        <v>0</v>
      </c>
      <c r="V20" s="15">
        <f>IF(B20='Stop Types'!$A$8,C20-C18,IF(B20='Stop Types'!$A$7,$V$10,0))</f>
        <v>0</v>
      </c>
      <c r="X20" s="16">
        <f>IF(B20='Stop Types'!$A$8,E20-E18,0)</f>
        <v>0</v>
      </c>
    </row>
    <row r="21" spans="1:24" x14ac:dyDescent="0.35">
      <c r="A21" s="170"/>
      <c r="B21" s="170"/>
      <c r="C21" s="171"/>
      <c r="D21" s="172"/>
      <c r="E21" s="173"/>
      <c r="F21" s="174"/>
      <c r="G21" s="171"/>
      <c r="H21" s="175"/>
      <c r="I21" s="175"/>
      <c r="J21" s="172"/>
      <c r="K21" s="170"/>
      <c r="L21" s="170"/>
      <c r="M21" s="170"/>
      <c r="N21" s="170"/>
      <c r="O21" s="170"/>
      <c r="R21" s="15"/>
      <c r="T21" s="16"/>
      <c r="V21" s="15"/>
      <c r="X21" s="16"/>
    </row>
    <row r="22" spans="1:24" x14ac:dyDescent="0.35">
      <c r="A22" s="170">
        <v>3</v>
      </c>
      <c r="B22" s="170"/>
      <c r="C22" s="176"/>
      <c r="D22" s="172"/>
      <c r="E22" s="173"/>
      <c r="F22" s="174"/>
      <c r="G22" s="171"/>
      <c r="H22" s="175"/>
      <c r="I22" s="175"/>
      <c r="J22" s="172"/>
      <c r="K22" s="170"/>
      <c r="L22" s="170"/>
      <c r="M22" s="170"/>
      <c r="N22" s="170"/>
      <c r="O22" s="170"/>
      <c r="R22" s="15">
        <f t="shared" ref="R22" si="1">IF(ISBLANK(C22),(C20-$J$13),0)</f>
        <v>0</v>
      </c>
      <c r="T22" s="16">
        <f>IF(ISBLANK(E24),(E22-$I$10),0)</f>
        <v>0</v>
      </c>
      <c r="V22" s="15">
        <f>IF(B22='Stop Types'!$A$8,C22-C20,IF(B22='Stop Types'!$A$7,$V$10,0))</f>
        <v>0</v>
      </c>
      <c r="X22" s="16">
        <f>IF(B22='Stop Types'!$A$8,E22-E20,0)</f>
        <v>0</v>
      </c>
    </row>
    <row r="23" spans="1:24" x14ac:dyDescent="0.35">
      <c r="A23" s="170"/>
      <c r="B23" s="170"/>
      <c r="C23" s="171"/>
      <c r="D23" s="172"/>
      <c r="E23" s="173"/>
      <c r="F23" s="174"/>
      <c r="G23" s="171"/>
      <c r="H23" s="175"/>
      <c r="I23" s="175"/>
      <c r="J23" s="172"/>
      <c r="K23" s="170"/>
      <c r="L23" s="170"/>
      <c r="M23" s="170"/>
      <c r="N23" s="170"/>
      <c r="O23" s="170"/>
      <c r="R23" s="15"/>
      <c r="T23" s="16"/>
      <c r="V23" s="15"/>
      <c r="X23" s="16"/>
    </row>
    <row r="24" spans="1:24" x14ac:dyDescent="0.35">
      <c r="A24" s="170">
        <v>4</v>
      </c>
      <c r="B24" s="170"/>
      <c r="C24" s="176"/>
      <c r="D24" s="172"/>
      <c r="E24" s="173"/>
      <c r="F24" s="174"/>
      <c r="G24" s="171"/>
      <c r="H24" s="175"/>
      <c r="I24" s="175"/>
      <c r="J24" s="172"/>
      <c r="K24" s="170"/>
      <c r="L24" s="170"/>
      <c r="M24" s="170"/>
      <c r="N24" s="170"/>
      <c r="O24" s="170"/>
      <c r="R24" s="15">
        <f>IF(ISBLANK(C24),(C22-$J$13),0)</f>
        <v>0</v>
      </c>
      <c r="T24" s="16">
        <f t="shared" ref="T24" si="2">IF(ISBLANK(E26),(E24-$I$10),0)</f>
        <v>0</v>
      </c>
      <c r="V24" s="15">
        <f>IF(B24='Stop Types'!$A$8,C24-C22,IF(B24='Stop Types'!$A$7,$V$10,0))</f>
        <v>0</v>
      </c>
      <c r="X24" s="16">
        <f>IF(B24='Stop Types'!$A$8,E24-E22,0)</f>
        <v>0</v>
      </c>
    </row>
    <row r="25" spans="1:24" x14ac:dyDescent="0.35">
      <c r="A25" s="170"/>
      <c r="B25" s="170"/>
      <c r="C25" s="171"/>
      <c r="D25" s="172"/>
      <c r="E25" s="173"/>
      <c r="F25" s="174"/>
      <c r="G25" s="171"/>
      <c r="H25" s="175"/>
      <c r="I25" s="175"/>
      <c r="J25" s="172"/>
      <c r="K25" s="170"/>
      <c r="L25" s="170"/>
      <c r="M25" s="170"/>
      <c r="N25" s="170"/>
      <c r="O25" s="170"/>
      <c r="R25" s="15"/>
      <c r="T25" s="16"/>
      <c r="V25" s="15"/>
      <c r="X25" s="16"/>
    </row>
    <row r="26" spans="1:24" x14ac:dyDescent="0.35">
      <c r="A26" s="170">
        <v>5</v>
      </c>
      <c r="B26" s="170"/>
      <c r="C26" s="176"/>
      <c r="D26" s="172"/>
      <c r="E26" s="173"/>
      <c r="F26" s="174"/>
      <c r="G26" s="171"/>
      <c r="H26" s="175"/>
      <c r="I26" s="175"/>
      <c r="J26" s="172"/>
      <c r="K26" s="170"/>
      <c r="L26" s="170"/>
      <c r="M26" s="170"/>
      <c r="N26" s="170"/>
      <c r="O26" s="170"/>
      <c r="R26" s="15">
        <f t="shared" ref="R26" si="3">IF(ISBLANK(C26),(C24-$J$13),0)</f>
        <v>0</v>
      </c>
      <c r="T26" s="16">
        <f t="shared" ref="T26" si="4">IF(ISBLANK(E28),(E26-$I$10),0)</f>
        <v>0</v>
      </c>
      <c r="V26" s="15">
        <f>IF(B26='Stop Types'!$A$8,C26-C24,IF(B26='Stop Types'!$A$7,$V$10,0))</f>
        <v>0</v>
      </c>
      <c r="X26" s="16">
        <f>IF(B26='Stop Types'!$A$8,E26-E24,0)</f>
        <v>0</v>
      </c>
    </row>
    <row r="27" spans="1:24" x14ac:dyDescent="0.35">
      <c r="A27" s="170"/>
      <c r="B27" s="170"/>
      <c r="C27" s="171"/>
      <c r="D27" s="172"/>
      <c r="E27" s="173"/>
      <c r="F27" s="174"/>
      <c r="G27" s="171"/>
      <c r="H27" s="175"/>
      <c r="I27" s="175"/>
      <c r="J27" s="172"/>
      <c r="K27" s="170"/>
      <c r="L27" s="170"/>
      <c r="M27" s="170"/>
      <c r="N27" s="170"/>
      <c r="O27" s="170"/>
      <c r="R27" s="15"/>
      <c r="T27" s="16"/>
      <c r="V27" s="15"/>
      <c r="X27" s="16"/>
    </row>
    <row r="28" spans="1:24" x14ac:dyDescent="0.35">
      <c r="A28" s="170">
        <v>6</v>
      </c>
      <c r="B28" s="170"/>
      <c r="C28" s="176"/>
      <c r="D28" s="172"/>
      <c r="E28" s="173"/>
      <c r="F28" s="174"/>
      <c r="G28" s="171"/>
      <c r="H28" s="175"/>
      <c r="I28" s="175"/>
      <c r="J28" s="172"/>
      <c r="K28" s="170"/>
      <c r="L28" s="170"/>
      <c r="M28" s="170"/>
      <c r="N28" s="170"/>
      <c r="O28" s="170"/>
      <c r="R28" s="15">
        <f t="shared" ref="R28" si="5">IF(ISBLANK(C28),(C26-$J$13),0)</f>
        <v>0</v>
      </c>
      <c r="T28" s="16">
        <f t="shared" ref="T28" si="6">IF(ISBLANK(E30),(E28-$I$10),0)</f>
        <v>0</v>
      </c>
      <c r="V28" s="15">
        <f>IF(B28='Stop Types'!$A$8,C28-C26,IF(B28='Stop Types'!$A$7,$V$10,0))</f>
        <v>0</v>
      </c>
      <c r="X28" s="16">
        <f>IF(B28='Stop Types'!$A$8,E28-E26,0)</f>
        <v>0</v>
      </c>
    </row>
    <row r="29" spans="1:24" x14ac:dyDescent="0.35">
      <c r="A29" s="170"/>
      <c r="B29" s="170"/>
      <c r="C29" s="171"/>
      <c r="D29" s="172"/>
      <c r="E29" s="173"/>
      <c r="F29" s="174"/>
      <c r="G29" s="171"/>
      <c r="H29" s="175"/>
      <c r="I29" s="175"/>
      <c r="J29" s="172"/>
      <c r="K29" s="170"/>
      <c r="L29" s="170"/>
      <c r="M29" s="170"/>
      <c r="N29" s="170"/>
      <c r="O29" s="170"/>
      <c r="R29" s="15"/>
      <c r="T29" s="16"/>
      <c r="V29" s="15"/>
      <c r="X29" s="16"/>
    </row>
    <row r="30" spans="1:24" x14ac:dyDescent="0.35">
      <c r="A30" s="170">
        <v>7</v>
      </c>
      <c r="B30" s="170"/>
      <c r="C30" s="176"/>
      <c r="D30" s="172"/>
      <c r="E30" s="173"/>
      <c r="F30" s="174"/>
      <c r="G30" s="171"/>
      <c r="H30" s="175"/>
      <c r="I30" s="175"/>
      <c r="J30" s="172"/>
      <c r="K30" s="170"/>
      <c r="L30" s="170"/>
      <c r="M30" s="170"/>
      <c r="N30" s="170"/>
      <c r="O30" s="170"/>
      <c r="R30" s="15">
        <f t="shared" ref="R30" si="7">IF(ISBLANK(C30),(C28-$J$13),0)</f>
        <v>0</v>
      </c>
      <c r="T30" s="16">
        <f t="shared" ref="T30" si="8">IF(ISBLANK(E32),(E30-$I$10),0)</f>
        <v>0</v>
      </c>
      <c r="V30" s="15">
        <f>IF(B30='Stop Types'!$A$8,C30-C28,IF(B30='Stop Types'!$A$7,$V$10,0))</f>
        <v>0</v>
      </c>
      <c r="X30" s="16">
        <f>IF(B30='Stop Types'!$A$8,E30-E28,0)</f>
        <v>0</v>
      </c>
    </row>
    <row r="31" spans="1:24" x14ac:dyDescent="0.35">
      <c r="A31" s="170"/>
      <c r="B31" s="170"/>
      <c r="C31" s="171"/>
      <c r="D31" s="172"/>
      <c r="E31" s="173"/>
      <c r="F31" s="174"/>
      <c r="G31" s="171"/>
      <c r="H31" s="175"/>
      <c r="I31" s="175"/>
      <c r="J31" s="172"/>
      <c r="K31" s="170"/>
      <c r="L31" s="170"/>
      <c r="M31" s="170"/>
      <c r="N31" s="170"/>
      <c r="O31" s="170"/>
      <c r="R31" s="15"/>
      <c r="T31" s="16"/>
      <c r="V31" s="15"/>
      <c r="X31" s="16"/>
    </row>
    <row r="32" spans="1:24" x14ac:dyDescent="0.35">
      <c r="A32" s="170">
        <v>8</v>
      </c>
      <c r="B32" s="170"/>
      <c r="C32" s="176"/>
      <c r="D32" s="172"/>
      <c r="E32" s="173"/>
      <c r="F32" s="174"/>
      <c r="G32" s="171"/>
      <c r="H32" s="175"/>
      <c r="I32" s="175"/>
      <c r="J32" s="172"/>
      <c r="K32" s="170"/>
      <c r="L32" s="170"/>
      <c r="M32" s="170"/>
      <c r="N32" s="170"/>
      <c r="O32" s="170"/>
      <c r="R32" s="15">
        <f t="shared" ref="R32" si="9">IF(ISBLANK(C32),(C30-$J$13),0)</f>
        <v>0</v>
      </c>
      <c r="T32" s="16">
        <f t="shared" ref="T32" si="10">IF(ISBLANK(E34),(E32-$I$10),0)</f>
        <v>0</v>
      </c>
      <c r="V32" s="15">
        <f>IF(B32='Stop Types'!$A$8,C32-C30,IF(B32='Stop Types'!$A$7,$V$10,0))</f>
        <v>0</v>
      </c>
      <c r="X32" s="16">
        <f>IF(B32='Stop Types'!$A$8,E32-E30,0)</f>
        <v>0</v>
      </c>
    </row>
    <row r="33" spans="1:24" x14ac:dyDescent="0.35">
      <c r="A33" s="170"/>
      <c r="B33" s="170"/>
      <c r="C33" s="171"/>
      <c r="D33" s="172"/>
      <c r="E33" s="173"/>
      <c r="F33" s="174"/>
      <c r="G33" s="171"/>
      <c r="H33" s="175"/>
      <c r="I33" s="175"/>
      <c r="J33" s="172"/>
      <c r="K33" s="170"/>
      <c r="L33" s="170"/>
      <c r="M33" s="170"/>
      <c r="N33" s="170"/>
      <c r="O33" s="170"/>
      <c r="R33" s="15"/>
      <c r="T33" s="16"/>
      <c r="V33" s="15"/>
      <c r="X33" s="16"/>
    </row>
    <row r="34" spans="1:24" x14ac:dyDescent="0.35">
      <c r="A34" s="170">
        <v>9</v>
      </c>
      <c r="B34" s="170"/>
      <c r="C34" s="176"/>
      <c r="D34" s="172"/>
      <c r="E34" s="173"/>
      <c r="F34" s="174"/>
      <c r="G34" s="171"/>
      <c r="H34" s="175"/>
      <c r="I34" s="175"/>
      <c r="J34" s="172"/>
      <c r="K34" s="170"/>
      <c r="L34" s="170"/>
      <c r="M34" s="170"/>
      <c r="N34" s="170"/>
      <c r="O34" s="170"/>
      <c r="R34" s="15">
        <f t="shared" ref="R34" si="11">IF(ISBLANK(C34),(C32-$J$13),0)</f>
        <v>0</v>
      </c>
      <c r="T34" s="16">
        <f t="shared" ref="T34" si="12">IF(ISBLANK(E36),(E34-$I$10),0)</f>
        <v>0</v>
      </c>
      <c r="V34" s="15">
        <f>IF(B34='Stop Types'!$A$8,C34-C32,IF(B34='Stop Types'!$A$7,$V$10,0))</f>
        <v>0</v>
      </c>
      <c r="X34" s="16">
        <f>IF(B34='Stop Types'!$A$8,E34-E32,0)</f>
        <v>0</v>
      </c>
    </row>
    <row r="35" spans="1:24" x14ac:dyDescent="0.35">
      <c r="A35" s="170"/>
      <c r="B35" s="170"/>
      <c r="C35" s="171"/>
      <c r="D35" s="172"/>
      <c r="E35" s="173"/>
      <c r="F35" s="174"/>
      <c r="G35" s="171"/>
      <c r="H35" s="175"/>
      <c r="I35" s="175"/>
      <c r="J35" s="172"/>
      <c r="K35" s="170"/>
      <c r="L35" s="170"/>
      <c r="M35" s="170"/>
      <c r="N35" s="170"/>
      <c r="O35" s="170"/>
      <c r="R35" s="15"/>
      <c r="T35" s="16"/>
      <c r="V35" s="15"/>
      <c r="X35" s="16"/>
    </row>
    <row r="36" spans="1:24" x14ac:dyDescent="0.35">
      <c r="A36" s="170">
        <v>10</v>
      </c>
      <c r="B36" s="170"/>
      <c r="C36" s="176"/>
      <c r="D36" s="172"/>
      <c r="E36" s="173"/>
      <c r="F36" s="174"/>
      <c r="G36" s="171"/>
      <c r="H36" s="175"/>
      <c r="I36" s="175"/>
      <c r="J36" s="172"/>
      <c r="K36" s="170"/>
      <c r="L36" s="170"/>
      <c r="M36" s="170"/>
      <c r="N36" s="170"/>
      <c r="O36" s="177"/>
      <c r="R36" s="15">
        <f t="shared" ref="R36" si="13">IF(ISBLANK(C36),(C34-$J$13),0)</f>
        <v>0</v>
      </c>
      <c r="T36" s="16">
        <f t="shared" ref="T36" si="14">IF(ISBLANK(E38),(E36-$I$10),0)</f>
        <v>0</v>
      </c>
      <c r="V36" s="15">
        <f>IF(B36='Stop Types'!$A$8,C36-C34,IF(B36='Stop Types'!$A$7,$V$10,0))</f>
        <v>0</v>
      </c>
      <c r="X36" s="16">
        <f>IF(B36='Stop Types'!$A$8,E36-E34,0)</f>
        <v>0</v>
      </c>
    </row>
    <row r="37" spans="1:24" x14ac:dyDescent="0.35">
      <c r="A37" s="170"/>
      <c r="B37" s="170"/>
      <c r="C37" s="171"/>
      <c r="D37" s="172"/>
      <c r="E37" s="173"/>
      <c r="F37" s="174"/>
      <c r="G37" s="171"/>
      <c r="H37" s="175"/>
      <c r="I37" s="175"/>
      <c r="J37" s="172"/>
      <c r="K37" s="170"/>
      <c r="L37" s="170"/>
      <c r="M37" s="170"/>
      <c r="N37" s="170"/>
      <c r="O37" s="177"/>
      <c r="R37" s="15"/>
      <c r="T37" s="16"/>
      <c r="V37" s="15"/>
      <c r="X37" s="16"/>
    </row>
    <row r="38" spans="1:24" x14ac:dyDescent="0.35">
      <c r="A38" s="170">
        <v>11</v>
      </c>
      <c r="B38" s="170"/>
      <c r="C38" s="176"/>
      <c r="D38" s="172"/>
      <c r="E38" s="173"/>
      <c r="F38" s="174"/>
      <c r="G38" s="171"/>
      <c r="H38" s="175"/>
      <c r="I38" s="175"/>
      <c r="J38" s="172"/>
      <c r="K38" s="170"/>
      <c r="L38" s="170"/>
      <c r="M38" s="170"/>
      <c r="N38" s="170"/>
      <c r="O38" s="170"/>
      <c r="R38" s="15">
        <f t="shared" ref="R38" si="15">IF(ISBLANK(C38),(C36-$J$13),0)</f>
        <v>0</v>
      </c>
      <c r="T38" s="16">
        <f t="shared" ref="T38" si="16">IF(ISBLANK(E40),(E38-$I$10),0)</f>
        <v>0</v>
      </c>
      <c r="V38" s="15">
        <f>IF(B38='Stop Types'!$A$8,C38-C36,IF(B38='Stop Types'!$A$7,$V$10,0))</f>
        <v>0</v>
      </c>
      <c r="X38" s="16">
        <f>IF(B38='Stop Types'!$A$8,E38-E36,0)</f>
        <v>0</v>
      </c>
    </row>
    <row r="39" spans="1:24" x14ac:dyDescent="0.35">
      <c r="A39" s="170"/>
      <c r="B39" s="170"/>
      <c r="C39" s="171"/>
      <c r="D39" s="172"/>
      <c r="E39" s="173"/>
      <c r="F39" s="174"/>
      <c r="G39" s="171"/>
      <c r="H39" s="175"/>
      <c r="I39" s="175"/>
      <c r="J39" s="172"/>
      <c r="K39" s="170"/>
      <c r="L39" s="170"/>
      <c r="M39" s="170"/>
      <c r="N39" s="170"/>
      <c r="O39" s="170"/>
      <c r="R39" s="15"/>
      <c r="T39" s="16"/>
      <c r="V39" s="15"/>
      <c r="X39" s="16"/>
    </row>
    <row r="40" spans="1:24" x14ac:dyDescent="0.35">
      <c r="A40" s="170">
        <v>12</v>
      </c>
      <c r="B40" s="170"/>
      <c r="C40" s="176"/>
      <c r="D40" s="172"/>
      <c r="E40" s="171"/>
      <c r="F40" s="172"/>
      <c r="G40" s="171"/>
      <c r="H40" s="175"/>
      <c r="I40" s="175"/>
      <c r="J40" s="172"/>
      <c r="K40" s="170"/>
      <c r="L40" s="170"/>
      <c r="M40" s="170"/>
      <c r="N40" s="170"/>
      <c r="O40" s="170"/>
      <c r="R40" s="15">
        <f t="shared" ref="R40" si="17">IF(ISBLANK(C40),(C38-$J$13),0)</f>
        <v>0</v>
      </c>
      <c r="T40" s="16">
        <f t="shared" ref="T40" si="18">IF(ISBLANK(E42),(E40-$I$10),0)</f>
        <v>0</v>
      </c>
      <c r="V40" s="15">
        <f>IF(B40='Stop Types'!$A$8,C40-C38,IF(B40='Stop Types'!$A$7,$V$10,0))</f>
        <v>0</v>
      </c>
      <c r="X40" s="16">
        <f>IF(B40='Stop Types'!$A$8,E40-E38,0)</f>
        <v>0</v>
      </c>
    </row>
    <row r="41" spans="1:24" x14ac:dyDescent="0.35">
      <c r="A41" s="170"/>
      <c r="B41" s="170"/>
      <c r="C41" s="171"/>
      <c r="D41" s="172"/>
      <c r="E41" s="171"/>
      <c r="F41" s="172"/>
      <c r="G41" s="171"/>
      <c r="H41" s="175"/>
      <c r="I41" s="175"/>
      <c r="J41" s="172"/>
      <c r="K41" s="170"/>
      <c r="L41" s="170"/>
      <c r="M41" s="170"/>
      <c r="N41" s="170"/>
      <c r="O41" s="170"/>
      <c r="R41" s="15"/>
      <c r="T41" s="16"/>
      <c r="V41" s="15"/>
      <c r="X41" s="16"/>
    </row>
    <row r="42" spans="1:24" x14ac:dyDescent="0.35">
      <c r="A42" s="170">
        <v>13</v>
      </c>
      <c r="B42" s="170"/>
      <c r="C42" s="176"/>
      <c r="D42" s="172"/>
      <c r="E42" s="171"/>
      <c r="F42" s="172"/>
      <c r="G42" s="171"/>
      <c r="H42" s="175"/>
      <c r="I42" s="175"/>
      <c r="J42" s="172"/>
      <c r="K42" s="170"/>
      <c r="L42" s="170"/>
      <c r="M42" s="170"/>
      <c r="N42" s="170"/>
      <c r="O42" s="170"/>
      <c r="R42" s="15">
        <f t="shared" ref="R42" si="19">IF(ISBLANK(C42),(C40-$J$13),0)</f>
        <v>0</v>
      </c>
      <c r="T42" s="16">
        <f t="shared" ref="T42" si="20">IF(ISBLANK(E44),(E42-$I$10),0)</f>
        <v>0</v>
      </c>
      <c r="V42" s="15">
        <f>IF(B42='Stop Types'!$A$8,C42-C40,IF(B42='Stop Types'!$A$7,$V$10,0))</f>
        <v>0</v>
      </c>
      <c r="X42" s="16">
        <f>IF(B42='Stop Types'!$A$8,E42-E40,0)</f>
        <v>0</v>
      </c>
    </row>
    <row r="43" spans="1:24" x14ac:dyDescent="0.35">
      <c r="A43" s="170"/>
      <c r="B43" s="170"/>
      <c r="C43" s="171"/>
      <c r="D43" s="172"/>
      <c r="E43" s="171"/>
      <c r="F43" s="172"/>
      <c r="G43" s="171"/>
      <c r="H43" s="175"/>
      <c r="I43" s="175"/>
      <c r="J43" s="172"/>
      <c r="K43" s="170"/>
      <c r="L43" s="170"/>
      <c r="M43" s="170"/>
      <c r="N43" s="170"/>
      <c r="O43" s="170"/>
      <c r="R43" s="15"/>
      <c r="T43" s="16"/>
      <c r="V43" s="15"/>
      <c r="X43" s="16"/>
    </row>
    <row r="44" spans="1:24" x14ac:dyDescent="0.35">
      <c r="A44" s="170">
        <v>14</v>
      </c>
      <c r="B44" s="170"/>
      <c r="C44" s="176"/>
      <c r="D44" s="172"/>
      <c r="E44" s="171"/>
      <c r="F44" s="172"/>
      <c r="G44" s="171"/>
      <c r="H44" s="175"/>
      <c r="I44" s="175"/>
      <c r="J44" s="172"/>
      <c r="K44" s="170"/>
      <c r="L44" s="170"/>
      <c r="M44" s="170"/>
      <c r="N44" s="170"/>
      <c r="O44" s="170"/>
      <c r="R44" s="15">
        <f t="shared" ref="R44" si="21">IF(ISBLANK(C44),(C42-$J$13),0)</f>
        <v>0</v>
      </c>
      <c r="T44" s="16">
        <f t="shared" ref="T44" si="22">IF(ISBLANK(E46),(E44-$I$10),0)</f>
        <v>0</v>
      </c>
      <c r="V44" s="15">
        <f>IF(B44='Stop Types'!$A$8,C44-C42,IF(B44='Stop Types'!$A$7,$V$10,0))</f>
        <v>0</v>
      </c>
      <c r="X44" s="16">
        <f>IF(B44='Stop Types'!$A$8,E44-E42,0)</f>
        <v>0</v>
      </c>
    </row>
    <row r="45" spans="1:24" x14ac:dyDescent="0.35">
      <c r="A45" s="170"/>
      <c r="B45" s="170"/>
      <c r="C45" s="171"/>
      <c r="D45" s="172"/>
      <c r="E45" s="171"/>
      <c r="F45" s="172"/>
      <c r="G45" s="171"/>
      <c r="H45" s="175"/>
      <c r="I45" s="175"/>
      <c r="J45" s="172"/>
      <c r="K45" s="170"/>
      <c r="L45" s="170"/>
      <c r="M45" s="170"/>
      <c r="N45" s="170"/>
      <c r="O45" s="170"/>
      <c r="R45" s="15"/>
      <c r="T45" s="16"/>
      <c r="V45" s="15"/>
      <c r="X45" s="16"/>
    </row>
    <row r="46" spans="1:24" x14ac:dyDescent="0.35">
      <c r="A46" s="170">
        <v>15</v>
      </c>
      <c r="B46" s="170"/>
      <c r="C46" s="176"/>
      <c r="D46" s="172"/>
      <c r="E46" s="171"/>
      <c r="F46" s="172"/>
      <c r="G46" s="171"/>
      <c r="H46" s="175"/>
      <c r="I46" s="175"/>
      <c r="J46" s="172"/>
      <c r="K46" s="170"/>
      <c r="L46" s="170"/>
      <c r="M46" s="170"/>
      <c r="N46" s="170"/>
      <c r="O46" s="170"/>
      <c r="R46" s="15">
        <f t="shared" ref="R46" si="23">IF(ISBLANK(C46),(C44-$J$13),0)</f>
        <v>0</v>
      </c>
      <c r="T46" s="16">
        <f t="shared" ref="T46" si="24">IF(ISBLANK(E48),(E46-$I$10),0)</f>
        <v>0</v>
      </c>
      <c r="V46" s="15">
        <f>IF(B46='Stop Types'!$A$8,C46-C44,IF(B46='Stop Types'!$A$7,$V$10,0))</f>
        <v>0</v>
      </c>
      <c r="X46" s="16">
        <f>IF(B46='Stop Types'!$A$8,E46-E44,0)</f>
        <v>0</v>
      </c>
    </row>
    <row r="47" spans="1:24" x14ac:dyDescent="0.35">
      <c r="A47" s="170"/>
      <c r="B47" s="170"/>
      <c r="C47" s="171"/>
      <c r="D47" s="172"/>
      <c r="E47" s="171"/>
      <c r="F47" s="172"/>
      <c r="G47" s="171"/>
      <c r="H47" s="175"/>
      <c r="I47" s="175"/>
      <c r="J47" s="172"/>
      <c r="K47" s="170"/>
      <c r="L47" s="170"/>
      <c r="M47" s="170"/>
      <c r="N47" s="170"/>
      <c r="O47" s="170"/>
      <c r="R47" s="15"/>
      <c r="T47" s="16"/>
      <c r="V47" s="15"/>
      <c r="X47" s="16"/>
    </row>
    <row r="48" spans="1:24" x14ac:dyDescent="0.35">
      <c r="A48" s="170">
        <v>16</v>
      </c>
      <c r="B48" s="170"/>
      <c r="C48" s="176"/>
      <c r="D48" s="172"/>
      <c r="E48" s="171"/>
      <c r="F48" s="172"/>
      <c r="G48" s="171"/>
      <c r="H48" s="175"/>
      <c r="I48" s="175"/>
      <c r="J48" s="172"/>
      <c r="K48" s="170"/>
      <c r="L48" s="170"/>
      <c r="M48" s="170"/>
      <c r="N48" s="170"/>
      <c r="O48" s="170"/>
      <c r="R48" s="15">
        <f t="shared" ref="R48" si="25">IF(ISBLANK(C48),(C46-$J$13),0)</f>
        <v>0</v>
      </c>
      <c r="T48" s="16">
        <f t="shared" ref="T48" si="26">IF(ISBLANK(E50),(E48-$I$10),0)</f>
        <v>0</v>
      </c>
      <c r="V48" s="15">
        <f>IF(B48='Stop Types'!$A$8,C48-C46,IF(B48='Stop Types'!$A$7,$V$10,0))</f>
        <v>0</v>
      </c>
      <c r="X48" s="16">
        <f>IF(B48='Stop Types'!$A$8,E48-E46,0)</f>
        <v>0</v>
      </c>
    </row>
    <row r="49" spans="1:24" x14ac:dyDescent="0.35">
      <c r="A49" s="170"/>
      <c r="B49" s="170"/>
      <c r="C49" s="171"/>
      <c r="D49" s="172"/>
      <c r="E49" s="171"/>
      <c r="F49" s="172"/>
      <c r="G49" s="171"/>
      <c r="H49" s="175"/>
      <c r="I49" s="175"/>
      <c r="J49" s="172"/>
      <c r="K49" s="170"/>
      <c r="L49" s="170"/>
      <c r="M49" s="170"/>
      <c r="N49" s="170"/>
      <c r="O49" s="170"/>
      <c r="R49" s="15"/>
      <c r="T49" s="16"/>
      <c r="V49" s="15"/>
      <c r="X49" s="16"/>
    </row>
    <row r="50" spans="1:24" x14ac:dyDescent="0.35">
      <c r="A50" s="170">
        <v>17</v>
      </c>
      <c r="B50" s="170"/>
      <c r="C50" s="176"/>
      <c r="D50" s="172"/>
      <c r="E50" s="171"/>
      <c r="F50" s="172"/>
      <c r="G50" s="171"/>
      <c r="H50" s="175"/>
      <c r="I50" s="175"/>
      <c r="J50" s="172"/>
      <c r="K50" s="170"/>
      <c r="L50" s="170"/>
      <c r="M50" s="170"/>
      <c r="N50" s="170"/>
      <c r="O50" s="170"/>
      <c r="R50" s="15">
        <f t="shared" ref="R50" si="27">IF(ISBLANK(C50),(C48-$J$13),0)</f>
        <v>0</v>
      </c>
      <c r="T50" s="16">
        <f>IF(ISBLANK(E62),(E50-$I$10),0)</f>
        <v>0</v>
      </c>
      <c r="V50" s="15">
        <f>IF(B50='Stop Types'!$A$8,C50-C48,IF(B50='Stop Types'!$A$7,$V$10,0))</f>
        <v>0</v>
      </c>
      <c r="X50" s="16">
        <f>IF(B50='Stop Types'!$A$8,E50-E48,0)</f>
        <v>0</v>
      </c>
    </row>
    <row r="51" spans="1:24" ht="15" thickBot="1" x14ac:dyDescent="0.4">
      <c r="A51" s="178"/>
      <c r="B51" s="178"/>
      <c r="C51" s="179"/>
      <c r="D51" s="180"/>
      <c r="E51" s="179"/>
      <c r="F51" s="180"/>
      <c r="G51" s="179"/>
      <c r="H51" s="181"/>
      <c r="I51" s="181"/>
      <c r="J51" s="180"/>
      <c r="K51" s="178"/>
      <c r="L51" s="178"/>
      <c r="M51" s="178"/>
      <c r="N51" s="178"/>
      <c r="O51" s="178"/>
      <c r="R51" s="15"/>
      <c r="T51" s="16"/>
      <c r="V51" s="15"/>
      <c r="X51" s="16"/>
    </row>
    <row r="52" spans="1:24" x14ac:dyDescent="0.35">
      <c r="A52" s="182" t="s">
        <v>52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</row>
    <row r="53" spans="1:24" ht="15" thickBot="1" x14ac:dyDescent="0.4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</row>
    <row r="54" spans="1:24" x14ac:dyDescent="0.35">
      <c r="A54" s="100" t="s">
        <v>34</v>
      </c>
      <c r="B54" s="184" t="str">
        <f>IF(ISBLANK(B1),"",B1)</f>
        <v/>
      </c>
      <c r="C54" s="185"/>
      <c r="D54" s="103" t="s">
        <v>1</v>
      </c>
      <c r="E54" s="103"/>
      <c r="F54" s="103"/>
      <c r="G54" s="103"/>
      <c r="H54" s="103"/>
      <c r="I54" s="103"/>
      <c r="J54" s="103"/>
      <c r="K54" s="103"/>
      <c r="L54" s="103"/>
      <c r="M54" s="104"/>
      <c r="N54" s="105" t="s">
        <v>62</v>
      </c>
      <c r="O54" s="106"/>
    </row>
    <row r="55" spans="1:24" ht="15" thickBot="1" x14ac:dyDescent="0.4">
      <c r="A55" s="100"/>
      <c r="B55" s="186"/>
      <c r="C55" s="187"/>
      <c r="D55" s="103"/>
      <c r="E55" s="103"/>
      <c r="F55" s="103"/>
      <c r="G55" s="103"/>
      <c r="H55" s="103"/>
      <c r="I55" s="103"/>
      <c r="J55" s="103"/>
      <c r="K55" s="103"/>
      <c r="L55" s="103"/>
      <c r="M55" s="104"/>
      <c r="N55" s="109"/>
      <c r="O55" s="110"/>
    </row>
    <row r="56" spans="1:24" ht="24" thickBot="1" x14ac:dyDescent="0.4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2"/>
      <c r="N56" s="112"/>
      <c r="O56" s="112"/>
    </row>
    <row r="57" spans="1:24" x14ac:dyDescent="0.35">
      <c r="A57" s="113" t="s">
        <v>2</v>
      </c>
      <c r="B57" s="113"/>
      <c r="C57" s="184" t="str">
        <f>IF(ISBLANK(C4),"",C4)</f>
        <v/>
      </c>
      <c r="D57" s="188"/>
      <c r="E57" s="185"/>
      <c r="F57" s="115"/>
      <c r="G57" s="113" t="s">
        <v>3</v>
      </c>
      <c r="H57" s="184" t="str">
        <f>IF(ISBLANK(H4),"",H4)</f>
        <v/>
      </c>
      <c r="I57" s="185"/>
      <c r="J57" s="115"/>
      <c r="K57" s="113" t="s">
        <v>4</v>
      </c>
      <c r="L57" s="184" t="str">
        <f>IF(ISBLANK(L4),"",L4)</f>
        <v/>
      </c>
      <c r="M57" s="188"/>
      <c r="N57" s="188"/>
      <c r="O57" s="185"/>
    </row>
    <row r="58" spans="1:24" ht="15" thickBot="1" x14ac:dyDescent="0.4">
      <c r="A58" s="113"/>
      <c r="B58" s="113"/>
      <c r="C58" s="186"/>
      <c r="D58" s="189"/>
      <c r="E58" s="187"/>
      <c r="F58" s="115"/>
      <c r="G58" s="113"/>
      <c r="H58" s="186"/>
      <c r="I58" s="187"/>
      <c r="J58" s="115"/>
      <c r="K58" s="113"/>
      <c r="L58" s="186"/>
      <c r="M58" s="189"/>
      <c r="N58" s="189"/>
      <c r="O58" s="187"/>
    </row>
    <row r="59" spans="1:24" ht="19" thickBot="1" x14ac:dyDescent="0.4">
      <c r="A59" s="117" t="s">
        <v>9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24" ht="15" thickBot="1" x14ac:dyDescent="0.4">
      <c r="A60" s="147" t="s">
        <v>10</v>
      </c>
      <c r="B60" s="148" t="s">
        <v>11</v>
      </c>
      <c r="C60" s="149" t="s">
        <v>12</v>
      </c>
      <c r="D60" s="150"/>
      <c r="E60" s="149" t="s">
        <v>13</v>
      </c>
      <c r="F60" s="150"/>
      <c r="G60" s="149" t="s">
        <v>59</v>
      </c>
      <c r="H60" s="151"/>
      <c r="I60" s="151"/>
      <c r="J60" s="150"/>
      <c r="K60" s="152" t="s">
        <v>15</v>
      </c>
      <c r="L60" s="153"/>
      <c r="M60" s="153"/>
      <c r="N60" s="153"/>
      <c r="O60" s="154"/>
    </row>
    <row r="61" spans="1:24" ht="15" thickBot="1" x14ac:dyDescent="0.4">
      <c r="A61" s="155"/>
      <c r="B61" s="156"/>
      <c r="C61" s="157"/>
      <c r="D61" s="158"/>
      <c r="E61" s="157"/>
      <c r="F61" s="158"/>
      <c r="G61" s="157"/>
      <c r="H61" s="159"/>
      <c r="I61" s="159"/>
      <c r="J61" s="158"/>
      <c r="K61" s="160" t="s">
        <v>17</v>
      </c>
      <c r="L61" s="160" t="s">
        <v>18</v>
      </c>
      <c r="M61" s="160" t="s">
        <v>19</v>
      </c>
      <c r="N61" s="161" t="s">
        <v>20</v>
      </c>
      <c r="O61" s="162" t="s">
        <v>21</v>
      </c>
    </row>
    <row r="62" spans="1:24" x14ac:dyDescent="0.35">
      <c r="A62" s="163">
        <v>18</v>
      </c>
      <c r="B62" s="163"/>
      <c r="C62" s="164"/>
      <c r="D62" s="165"/>
      <c r="E62" s="166"/>
      <c r="F62" s="167"/>
      <c r="G62" s="168"/>
      <c r="H62" s="169"/>
      <c r="I62" s="169"/>
      <c r="J62" s="165"/>
      <c r="K62" s="163"/>
      <c r="L62" s="163"/>
      <c r="M62" s="163"/>
      <c r="N62" s="163"/>
      <c r="O62" s="163"/>
      <c r="R62" s="15">
        <f>IF(ISBLANK(C62),(C50-$J$13),0)</f>
        <v>0</v>
      </c>
      <c r="T62" s="16">
        <f>IF(ISBLANK(E64),(E62-$I$10),0)</f>
        <v>0</v>
      </c>
      <c r="V62" s="15">
        <f>IF(B62='Stop Types'!$A$8,C62-C50,IF(B62='Stop Types'!$A$7,$V$10,0))</f>
        <v>0</v>
      </c>
      <c r="X62" s="16">
        <f>IF(B62='Stop Types'!$A$8,E62-E50,0)</f>
        <v>0</v>
      </c>
    </row>
    <row r="63" spans="1:24" x14ac:dyDescent="0.35">
      <c r="A63" s="170"/>
      <c r="B63" s="170"/>
      <c r="C63" s="171"/>
      <c r="D63" s="172"/>
      <c r="E63" s="173"/>
      <c r="F63" s="174"/>
      <c r="G63" s="171"/>
      <c r="H63" s="175"/>
      <c r="I63" s="175"/>
      <c r="J63" s="172"/>
      <c r="K63" s="170"/>
      <c r="L63" s="170"/>
      <c r="M63" s="170"/>
      <c r="N63" s="170"/>
      <c r="O63" s="170"/>
      <c r="R63" s="15"/>
      <c r="T63" s="16"/>
      <c r="V63" s="15"/>
      <c r="X63" s="16"/>
    </row>
    <row r="64" spans="1:24" x14ac:dyDescent="0.35">
      <c r="A64" s="170">
        <v>19</v>
      </c>
      <c r="B64" s="170"/>
      <c r="C64" s="176"/>
      <c r="D64" s="172"/>
      <c r="E64" s="173"/>
      <c r="F64" s="174"/>
      <c r="G64" s="171"/>
      <c r="H64" s="175"/>
      <c r="I64" s="175"/>
      <c r="J64" s="172"/>
      <c r="K64" s="170"/>
      <c r="L64" s="170"/>
      <c r="M64" s="170"/>
      <c r="N64" s="170"/>
      <c r="O64" s="170"/>
      <c r="R64" s="15">
        <f>IF(ISBLANK(C64),(C62-$J$13),0)</f>
        <v>0</v>
      </c>
      <c r="T64" s="16">
        <f>IF(ISBLANK(E66),(E64-$I$10),0)</f>
        <v>0</v>
      </c>
      <c r="V64" s="15">
        <f>IF(B64='Stop Types'!$A$8,C64-C62,IF(B64='Stop Types'!$A$7,$V$10,0))</f>
        <v>0</v>
      </c>
      <c r="X64" s="16">
        <f>IF(B64='Stop Types'!$A$8,E64-E62,0)</f>
        <v>0</v>
      </c>
    </row>
    <row r="65" spans="1:24" x14ac:dyDescent="0.35">
      <c r="A65" s="170"/>
      <c r="B65" s="170"/>
      <c r="C65" s="171"/>
      <c r="D65" s="172"/>
      <c r="E65" s="173"/>
      <c r="F65" s="174"/>
      <c r="G65" s="171"/>
      <c r="H65" s="175"/>
      <c r="I65" s="175"/>
      <c r="J65" s="172"/>
      <c r="K65" s="170"/>
      <c r="L65" s="170"/>
      <c r="M65" s="170"/>
      <c r="N65" s="170"/>
      <c r="O65" s="170"/>
      <c r="R65" s="15"/>
      <c r="T65" s="16"/>
      <c r="V65" s="15"/>
      <c r="X65" s="16"/>
    </row>
    <row r="66" spans="1:24" x14ac:dyDescent="0.35">
      <c r="A66" s="170">
        <v>20</v>
      </c>
      <c r="B66" s="170"/>
      <c r="C66" s="176"/>
      <c r="D66" s="172"/>
      <c r="E66" s="173"/>
      <c r="F66" s="174"/>
      <c r="G66" s="171"/>
      <c r="H66" s="175"/>
      <c r="I66" s="175"/>
      <c r="J66" s="172"/>
      <c r="K66" s="170"/>
      <c r="L66" s="170"/>
      <c r="M66" s="170"/>
      <c r="N66" s="170"/>
      <c r="O66" s="170"/>
      <c r="R66" s="15">
        <f t="shared" ref="R66" si="28">IF(ISBLANK(C66),(C64-$J$13),0)</f>
        <v>0</v>
      </c>
      <c r="T66" s="16">
        <f t="shared" ref="T66" si="29">IF(ISBLANK(E68),(E66-$I$10),0)</f>
        <v>0</v>
      </c>
      <c r="V66" s="15">
        <f>IF(B66='Stop Types'!$A$8,C66-C64,IF(B66='Stop Types'!$A$7,$V$10,0))</f>
        <v>0</v>
      </c>
      <c r="X66" s="16">
        <f>IF(B66='Stop Types'!$A$8,E66-E64,0)</f>
        <v>0</v>
      </c>
    </row>
    <row r="67" spans="1:24" x14ac:dyDescent="0.35">
      <c r="A67" s="170"/>
      <c r="B67" s="170"/>
      <c r="C67" s="171"/>
      <c r="D67" s="172"/>
      <c r="E67" s="173"/>
      <c r="F67" s="174"/>
      <c r="G67" s="171"/>
      <c r="H67" s="175"/>
      <c r="I67" s="175"/>
      <c r="J67" s="172"/>
      <c r="K67" s="170"/>
      <c r="L67" s="170"/>
      <c r="M67" s="170"/>
      <c r="N67" s="170"/>
      <c r="O67" s="170"/>
      <c r="R67" s="15"/>
      <c r="T67" s="16"/>
      <c r="V67" s="15"/>
      <c r="X67" s="16"/>
    </row>
    <row r="68" spans="1:24" x14ac:dyDescent="0.35">
      <c r="A68" s="170">
        <v>21</v>
      </c>
      <c r="B68" s="170"/>
      <c r="C68" s="176"/>
      <c r="D68" s="172"/>
      <c r="E68" s="173"/>
      <c r="F68" s="174"/>
      <c r="G68" s="171"/>
      <c r="H68" s="175"/>
      <c r="I68" s="175"/>
      <c r="J68" s="172"/>
      <c r="K68" s="170"/>
      <c r="L68" s="170"/>
      <c r="M68" s="170"/>
      <c r="N68" s="170"/>
      <c r="O68" s="170"/>
      <c r="R68" s="15">
        <f t="shared" ref="R68" si="30">IF(ISBLANK(C68),(C66-$J$13),0)</f>
        <v>0</v>
      </c>
      <c r="T68" s="16">
        <f t="shared" ref="T68" si="31">IF(ISBLANK(E70),(E68-$I$10),0)</f>
        <v>0</v>
      </c>
      <c r="V68" s="15">
        <f>IF(B68='Stop Types'!$A$8,C68-C66,IF(B68='Stop Types'!$A$7,$V$10,0))</f>
        <v>0</v>
      </c>
      <c r="X68" s="16">
        <f>IF(B68='Stop Types'!$A$8,E68-E66,0)</f>
        <v>0</v>
      </c>
    </row>
    <row r="69" spans="1:24" x14ac:dyDescent="0.35">
      <c r="A69" s="170"/>
      <c r="B69" s="170"/>
      <c r="C69" s="171"/>
      <c r="D69" s="172"/>
      <c r="E69" s="173"/>
      <c r="F69" s="174"/>
      <c r="G69" s="171"/>
      <c r="H69" s="175"/>
      <c r="I69" s="175"/>
      <c r="J69" s="172"/>
      <c r="K69" s="170"/>
      <c r="L69" s="170"/>
      <c r="M69" s="170"/>
      <c r="N69" s="170"/>
      <c r="O69" s="170"/>
      <c r="R69" s="15"/>
      <c r="T69" s="16"/>
      <c r="V69" s="15"/>
      <c r="X69" s="16"/>
    </row>
    <row r="70" spans="1:24" x14ac:dyDescent="0.35">
      <c r="A70" s="170">
        <v>22</v>
      </c>
      <c r="B70" s="170"/>
      <c r="C70" s="176"/>
      <c r="D70" s="172"/>
      <c r="E70" s="173"/>
      <c r="F70" s="174"/>
      <c r="G70" s="171"/>
      <c r="H70" s="175"/>
      <c r="I70" s="175"/>
      <c r="J70" s="172"/>
      <c r="K70" s="170"/>
      <c r="L70" s="170"/>
      <c r="M70" s="170"/>
      <c r="N70" s="170"/>
      <c r="O70" s="170"/>
      <c r="R70" s="15">
        <f t="shared" ref="R70" si="32">IF(ISBLANK(C70),(C68-$J$13),0)</f>
        <v>0</v>
      </c>
      <c r="T70" s="16">
        <f t="shared" ref="T70" si="33">IF(ISBLANK(E72),(E70-$I$10),0)</f>
        <v>0</v>
      </c>
      <c r="V70" s="15">
        <f>IF(B70='Stop Types'!$A$8,C70-C68,IF(B70='Stop Types'!$A$7,$V$10,0))</f>
        <v>0</v>
      </c>
      <c r="X70" s="16">
        <f>IF(B70='Stop Types'!$A$8,E70-E68,0)</f>
        <v>0</v>
      </c>
    </row>
    <row r="71" spans="1:24" x14ac:dyDescent="0.35">
      <c r="A71" s="170"/>
      <c r="B71" s="170"/>
      <c r="C71" s="171"/>
      <c r="D71" s="172"/>
      <c r="E71" s="173"/>
      <c r="F71" s="174"/>
      <c r="G71" s="171"/>
      <c r="H71" s="175"/>
      <c r="I71" s="175"/>
      <c r="J71" s="172"/>
      <c r="K71" s="170"/>
      <c r="L71" s="170"/>
      <c r="M71" s="170"/>
      <c r="N71" s="170"/>
      <c r="O71" s="170"/>
      <c r="R71" s="15"/>
      <c r="T71" s="16"/>
      <c r="V71" s="15"/>
      <c r="X71" s="16"/>
    </row>
    <row r="72" spans="1:24" x14ac:dyDescent="0.35">
      <c r="A72" s="170">
        <v>23</v>
      </c>
      <c r="B72" s="170"/>
      <c r="C72" s="176"/>
      <c r="D72" s="172"/>
      <c r="E72" s="173"/>
      <c r="F72" s="174"/>
      <c r="G72" s="171"/>
      <c r="H72" s="175"/>
      <c r="I72" s="175"/>
      <c r="J72" s="172"/>
      <c r="K72" s="170"/>
      <c r="L72" s="170"/>
      <c r="M72" s="170"/>
      <c r="N72" s="170"/>
      <c r="O72" s="170"/>
      <c r="R72" s="15">
        <f t="shared" ref="R72" si="34">IF(ISBLANK(C72),(C70-$J$13),0)</f>
        <v>0</v>
      </c>
      <c r="T72" s="16">
        <f t="shared" ref="T72" si="35">IF(ISBLANK(E74),(E72-$I$10),0)</f>
        <v>0</v>
      </c>
      <c r="V72" s="15">
        <f>IF(B72='Stop Types'!$A$8,C72-C70,IF(B72='Stop Types'!$A$7,$V$10,0))</f>
        <v>0</v>
      </c>
      <c r="X72" s="16">
        <f>IF(B72='Stop Types'!$A$8,E72-E70,0)</f>
        <v>0</v>
      </c>
    </row>
    <row r="73" spans="1:24" x14ac:dyDescent="0.35">
      <c r="A73" s="170"/>
      <c r="B73" s="170"/>
      <c r="C73" s="171"/>
      <c r="D73" s="172"/>
      <c r="E73" s="173"/>
      <c r="F73" s="174"/>
      <c r="G73" s="171"/>
      <c r="H73" s="175"/>
      <c r="I73" s="175"/>
      <c r="J73" s="172"/>
      <c r="K73" s="170"/>
      <c r="L73" s="170"/>
      <c r="M73" s="170"/>
      <c r="N73" s="170"/>
      <c r="O73" s="170"/>
      <c r="R73" s="15"/>
      <c r="T73" s="16"/>
      <c r="V73" s="15"/>
      <c r="X73" s="16"/>
    </row>
    <row r="74" spans="1:24" x14ac:dyDescent="0.35">
      <c r="A74" s="170">
        <v>24</v>
      </c>
      <c r="B74" s="170"/>
      <c r="C74" s="176"/>
      <c r="D74" s="172"/>
      <c r="E74" s="173"/>
      <c r="F74" s="174"/>
      <c r="G74" s="171"/>
      <c r="H74" s="175"/>
      <c r="I74" s="175"/>
      <c r="J74" s="172"/>
      <c r="K74" s="170"/>
      <c r="L74" s="170"/>
      <c r="M74" s="170"/>
      <c r="N74" s="170"/>
      <c r="O74" s="170"/>
      <c r="R74" s="15">
        <f t="shared" ref="R74" si="36">IF(ISBLANK(C74),(C72-$J$13),0)</f>
        <v>0</v>
      </c>
      <c r="T74" s="16">
        <f t="shared" ref="T74" si="37">IF(ISBLANK(E76),(E74-$I$10),0)</f>
        <v>0</v>
      </c>
      <c r="V74" s="15">
        <f>IF(B74='Stop Types'!$A$8,C74-C72,IF(B74='Stop Types'!$A$7,$V$10,0))</f>
        <v>0</v>
      </c>
      <c r="X74" s="16">
        <f>IF(B74='Stop Types'!$A$8,E74-E72,0)</f>
        <v>0</v>
      </c>
    </row>
    <row r="75" spans="1:24" x14ac:dyDescent="0.35">
      <c r="A75" s="170"/>
      <c r="B75" s="170"/>
      <c r="C75" s="171"/>
      <c r="D75" s="172"/>
      <c r="E75" s="173"/>
      <c r="F75" s="174"/>
      <c r="G75" s="171"/>
      <c r="H75" s="175"/>
      <c r="I75" s="175"/>
      <c r="J75" s="172"/>
      <c r="K75" s="170"/>
      <c r="L75" s="170"/>
      <c r="M75" s="170"/>
      <c r="N75" s="170"/>
      <c r="O75" s="170"/>
      <c r="R75" s="15"/>
      <c r="T75" s="16"/>
      <c r="V75" s="15"/>
      <c r="X75" s="16"/>
    </row>
    <row r="76" spans="1:24" x14ac:dyDescent="0.35">
      <c r="A76" s="170">
        <v>25</v>
      </c>
      <c r="B76" s="170"/>
      <c r="C76" s="176"/>
      <c r="D76" s="172"/>
      <c r="E76" s="173"/>
      <c r="F76" s="174"/>
      <c r="G76" s="171"/>
      <c r="H76" s="175"/>
      <c r="I76" s="175"/>
      <c r="J76" s="172"/>
      <c r="K76" s="170"/>
      <c r="L76" s="170"/>
      <c r="M76" s="170"/>
      <c r="N76" s="170"/>
      <c r="O76" s="170"/>
      <c r="R76" s="15">
        <f t="shared" ref="R76" si="38">IF(ISBLANK(C76),(C74-$J$13),0)</f>
        <v>0</v>
      </c>
      <c r="T76" s="16">
        <f t="shared" ref="T76" si="39">IF(ISBLANK(E78),(E76-$I$10),0)</f>
        <v>0</v>
      </c>
      <c r="V76" s="15">
        <f>IF(B76='Stop Types'!$A$8,C76-C74,IF(B76='Stop Types'!$A$7,$V$10,0))</f>
        <v>0</v>
      </c>
      <c r="X76" s="16">
        <f>IF(B76='Stop Types'!$A$8,E76-E74,0)</f>
        <v>0</v>
      </c>
    </row>
    <row r="77" spans="1:24" x14ac:dyDescent="0.35">
      <c r="A77" s="170"/>
      <c r="B77" s="170"/>
      <c r="C77" s="171"/>
      <c r="D77" s="172"/>
      <c r="E77" s="173"/>
      <c r="F77" s="174"/>
      <c r="G77" s="171"/>
      <c r="H77" s="175"/>
      <c r="I77" s="175"/>
      <c r="J77" s="172"/>
      <c r="K77" s="170"/>
      <c r="L77" s="170"/>
      <c r="M77" s="170"/>
      <c r="N77" s="170"/>
      <c r="O77" s="170"/>
      <c r="R77" s="15"/>
      <c r="T77" s="16"/>
      <c r="V77" s="15"/>
      <c r="X77" s="16"/>
    </row>
    <row r="78" spans="1:24" x14ac:dyDescent="0.35">
      <c r="A78" s="170">
        <v>26</v>
      </c>
      <c r="B78" s="170"/>
      <c r="C78" s="176"/>
      <c r="D78" s="172"/>
      <c r="E78" s="173"/>
      <c r="F78" s="174"/>
      <c r="G78" s="171"/>
      <c r="H78" s="175"/>
      <c r="I78" s="175"/>
      <c r="J78" s="172"/>
      <c r="K78" s="170"/>
      <c r="L78" s="170"/>
      <c r="M78" s="170"/>
      <c r="N78" s="170"/>
      <c r="O78" s="170"/>
      <c r="R78" s="15">
        <f t="shared" ref="R78" si="40">IF(ISBLANK(C78),(C76-$J$13),0)</f>
        <v>0</v>
      </c>
      <c r="T78" s="16">
        <f t="shared" ref="T78" si="41">IF(ISBLANK(E80),(E78-$I$10),0)</f>
        <v>0</v>
      </c>
      <c r="V78" s="15">
        <f>IF(B78='Stop Types'!$A$8,C78-C76,IF(B78='Stop Types'!$A$7,$V$10,0))</f>
        <v>0</v>
      </c>
      <c r="X78" s="16">
        <f>IF(B78='Stop Types'!$A$8,E78-E76,0)</f>
        <v>0</v>
      </c>
    </row>
    <row r="79" spans="1:24" x14ac:dyDescent="0.35">
      <c r="A79" s="170"/>
      <c r="B79" s="170"/>
      <c r="C79" s="171"/>
      <c r="D79" s="172"/>
      <c r="E79" s="173"/>
      <c r="F79" s="174"/>
      <c r="G79" s="171"/>
      <c r="H79" s="175"/>
      <c r="I79" s="175"/>
      <c r="J79" s="172"/>
      <c r="K79" s="170"/>
      <c r="L79" s="170"/>
      <c r="M79" s="170"/>
      <c r="N79" s="170"/>
      <c r="O79" s="170"/>
      <c r="R79" s="15"/>
      <c r="T79" s="16"/>
      <c r="V79" s="15"/>
      <c r="X79" s="16"/>
    </row>
    <row r="80" spans="1:24" x14ac:dyDescent="0.35">
      <c r="A80" s="170">
        <v>27</v>
      </c>
      <c r="B80" s="170"/>
      <c r="C80" s="176"/>
      <c r="D80" s="172"/>
      <c r="E80" s="173"/>
      <c r="F80" s="174"/>
      <c r="G80" s="171"/>
      <c r="H80" s="175"/>
      <c r="I80" s="175"/>
      <c r="J80" s="172"/>
      <c r="K80" s="170"/>
      <c r="L80" s="170"/>
      <c r="M80" s="170"/>
      <c r="N80" s="170"/>
      <c r="O80" s="177"/>
      <c r="R80" s="15">
        <f t="shared" ref="R80" si="42">IF(ISBLANK(C80),(C78-$J$13),0)</f>
        <v>0</v>
      </c>
      <c r="T80" s="16">
        <f t="shared" ref="T80" si="43">IF(ISBLANK(E82),(E80-$I$10),0)</f>
        <v>0</v>
      </c>
      <c r="V80" s="15">
        <f>IF(B80='Stop Types'!$A$8,C80-C78,IF(B80='Stop Types'!$A$7,$V$10,0))</f>
        <v>0</v>
      </c>
      <c r="X80" s="16">
        <f>IF(B80='Stop Types'!$A$8,E80-E78,0)</f>
        <v>0</v>
      </c>
    </row>
    <row r="81" spans="1:24" x14ac:dyDescent="0.35">
      <c r="A81" s="170"/>
      <c r="B81" s="170"/>
      <c r="C81" s="171"/>
      <c r="D81" s="172"/>
      <c r="E81" s="173"/>
      <c r="F81" s="174"/>
      <c r="G81" s="171"/>
      <c r="H81" s="175"/>
      <c r="I81" s="175"/>
      <c r="J81" s="172"/>
      <c r="K81" s="170"/>
      <c r="L81" s="170"/>
      <c r="M81" s="170"/>
      <c r="N81" s="170"/>
      <c r="O81" s="177"/>
      <c r="R81" s="15"/>
      <c r="T81" s="16"/>
      <c r="V81" s="15"/>
      <c r="X81" s="16"/>
    </row>
    <row r="82" spans="1:24" x14ac:dyDescent="0.35">
      <c r="A82" s="170">
        <v>28</v>
      </c>
      <c r="B82" s="170"/>
      <c r="C82" s="176"/>
      <c r="D82" s="172"/>
      <c r="E82" s="173"/>
      <c r="F82" s="174"/>
      <c r="G82" s="171"/>
      <c r="H82" s="175"/>
      <c r="I82" s="175"/>
      <c r="J82" s="172"/>
      <c r="K82" s="170"/>
      <c r="L82" s="170"/>
      <c r="M82" s="170"/>
      <c r="N82" s="170"/>
      <c r="O82" s="170"/>
      <c r="R82" s="15">
        <f t="shared" ref="R82" si="44">IF(ISBLANK(C82),(C80-$J$13),0)</f>
        <v>0</v>
      </c>
      <c r="T82" s="16">
        <f t="shared" ref="T82" si="45">IF(ISBLANK(E84),(E82-$I$10),0)</f>
        <v>0</v>
      </c>
      <c r="V82" s="15">
        <f>IF(B82='Stop Types'!$A$8,C82-C80,IF(B82='Stop Types'!$A$7,$V$10,0))</f>
        <v>0</v>
      </c>
      <c r="X82" s="16">
        <f>IF(B82='Stop Types'!$A$8,E82-E80,0)</f>
        <v>0</v>
      </c>
    </row>
    <row r="83" spans="1:24" x14ac:dyDescent="0.35">
      <c r="A83" s="170"/>
      <c r="B83" s="170"/>
      <c r="C83" s="171"/>
      <c r="D83" s="172"/>
      <c r="E83" s="173"/>
      <c r="F83" s="174"/>
      <c r="G83" s="171"/>
      <c r="H83" s="175"/>
      <c r="I83" s="175"/>
      <c r="J83" s="172"/>
      <c r="K83" s="170"/>
      <c r="L83" s="170"/>
      <c r="M83" s="170"/>
      <c r="N83" s="170"/>
      <c r="O83" s="170"/>
      <c r="R83" s="15"/>
      <c r="T83" s="16"/>
      <c r="V83" s="15"/>
      <c r="X83" s="16"/>
    </row>
    <row r="84" spans="1:24" x14ac:dyDescent="0.35">
      <c r="A84" s="170">
        <v>29</v>
      </c>
      <c r="B84" s="170"/>
      <c r="C84" s="171"/>
      <c r="D84" s="172"/>
      <c r="E84" s="171"/>
      <c r="F84" s="172"/>
      <c r="G84" s="171"/>
      <c r="H84" s="175"/>
      <c r="I84" s="175"/>
      <c r="J84" s="172"/>
      <c r="K84" s="170"/>
      <c r="L84" s="170"/>
      <c r="M84" s="170"/>
      <c r="N84" s="170"/>
      <c r="O84" s="170"/>
      <c r="R84" s="15">
        <f t="shared" ref="R84" si="46">IF(ISBLANK(C84),(C82-$J$13),0)</f>
        <v>0</v>
      </c>
      <c r="T84" s="16">
        <f t="shared" ref="T84" si="47">IF(ISBLANK(E86),(E84-$I$10),0)</f>
        <v>0</v>
      </c>
      <c r="V84" s="15">
        <f>IF(B84='Stop Types'!$A$8,C84-C82,IF(B84='Stop Types'!$A$7,$V$10,0))</f>
        <v>0</v>
      </c>
      <c r="X84" s="16">
        <f>IF(B84='Stop Types'!$A$8,E84-E82,0)</f>
        <v>0</v>
      </c>
    </row>
    <row r="85" spans="1:24" x14ac:dyDescent="0.35">
      <c r="A85" s="170"/>
      <c r="B85" s="170"/>
      <c r="C85" s="171"/>
      <c r="D85" s="172"/>
      <c r="E85" s="171"/>
      <c r="F85" s="172"/>
      <c r="G85" s="171"/>
      <c r="H85" s="175"/>
      <c r="I85" s="175"/>
      <c r="J85" s="172"/>
      <c r="K85" s="170"/>
      <c r="L85" s="170"/>
      <c r="M85" s="170"/>
      <c r="N85" s="170"/>
      <c r="O85" s="170"/>
      <c r="R85" s="15"/>
      <c r="T85" s="16"/>
      <c r="V85" s="15"/>
      <c r="X85" s="16"/>
    </row>
    <row r="86" spans="1:24" x14ac:dyDescent="0.35">
      <c r="A86" s="170">
        <v>30</v>
      </c>
      <c r="B86" s="170"/>
      <c r="C86" s="171"/>
      <c r="D86" s="172"/>
      <c r="E86" s="171"/>
      <c r="F86" s="172"/>
      <c r="G86" s="171"/>
      <c r="H86" s="175"/>
      <c r="I86" s="175"/>
      <c r="J86" s="172"/>
      <c r="K86" s="170"/>
      <c r="L86" s="170"/>
      <c r="M86" s="170"/>
      <c r="N86" s="170"/>
      <c r="O86" s="170"/>
      <c r="R86" s="15">
        <f t="shared" ref="R86" si="48">IF(ISBLANK(C86),(C84-$J$13),0)</f>
        <v>0</v>
      </c>
      <c r="T86" s="16">
        <f t="shared" ref="T86" si="49">IF(ISBLANK(E88),(E86-$I$10),0)</f>
        <v>0</v>
      </c>
      <c r="V86" s="15">
        <f>IF(B86='Stop Types'!$A$8,C86-C84,IF(B86='Stop Types'!$A$7,$V$10,0))</f>
        <v>0</v>
      </c>
      <c r="X86" s="16">
        <f>IF(B86='Stop Types'!$A$8,E86-E84,0)</f>
        <v>0</v>
      </c>
    </row>
    <row r="87" spans="1:24" x14ac:dyDescent="0.35">
      <c r="A87" s="170"/>
      <c r="B87" s="170"/>
      <c r="C87" s="171"/>
      <c r="D87" s="172"/>
      <c r="E87" s="171"/>
      <c r="F87" s="172"/>
      <c r="G87" s="171"/>
      <c r="H87" s="175"/>
      <c r="I87" s="175"/>
      <c r="J87" s="172"/>
      <c r="K87" s="170"/>
      <c r="L87" s="170"/>
      <c r="M87" s="170"/>
      <c r="N87" s="170"/>
      <c r="O87" s="170"/>
      <c r="R87" s="15"/>
      <c r="T87" s="16"/>
      <c r="V87" s="15"/>
      <c r="X87" s="16"/>
    </row>
    <row r="88" spans="1:24" x14ac:dyDescent="0.35">
      <c r="A88" s="170">
        <v>31</v>
      </c>
      <c r="B88" s="170"/>
      <c r="C88" s="171"/>
      <c r="D88" s="172"/>
      <c r="E88" s="171"/>
      <c r="F88" s="172"/>
      <c r="G88" s="171"/>
      <c r="H88" s="175"/>
      <c r="I88" s="175"/>
      <c r="J88" s="172"/>
      <c r="K88" s="170"/>
      <c r="L88" s="170"/>
      <c r="M88" s="170"/>
      <c r="N88" s="170"/>
      <c r="O88" s="170"/>
      <c r="R88" s="15">
        <f t="shared" ref="R88" si="50">IF(ISBLANK(C88),(C86-$J$13),0)</f>
        <v>0</v>
      </c>
      <c r="T88" s="16">
        <f t="shared" ref="T88" si="51">IF(ISBLANK(E90),(E88-$I$10),0)</f>
        <v>0</v>
      </c>
      <c r="V88" s="15">
        <f>IF(B88='Stop Types'!$A$8,C88-C86,IF(B88='Stop Types'!$A$7,$V$10,0))</f>
        <v>0</v>
      </c>
      <c r="X88" s="16">
        <f>IF(B88='Stop Types'!$A$8,E88-E86,0)</f>
        <v>0</v>
      </c>
    </row>
    <row r="89" spans="1:24" x14ac:dyDescent="0.35">
      <c r="A89" s="170"/>
      <c r="B89" s="170"/>
      <c r="C89" s="171"/>
      <c r="D89" s="172"/>
      <c r="E89" s="171"/>
      <c r="F89" s="172"/>
      <c r="G89" s="171"/>
      <c r="H89" s="175"/>
      <c r="I89" s="175"/>
      <c r="J89" s="172"/>
      <c r="K89" s="170"/>
      <c r="L89" s="170"/>
      <c r="M89" s="170"/>
      <c r="N89" s="170"/>
      <c r="O89" s="170"/>
      <c r="R89" s="15"/>
      <c r="T89" s="16"/>
      <c r="V89" s="15"/>
      <c r="X89" s="16"/>
    </row>
    <row r="90" spans="1:24" x14ac:dyDescent="0.35">
      <c r="A90" s="170">
        <v>32</v>
      </c>
      <c r="B90" s="170"/>
      <c r="C90" s="171"/>
      <c r="D90" s="172"/>
      <c r="E90" s="171"/>
      <c r="F90" s="172"/>
      <c r="G90" s="171"/>
      <c r="H90" s="175"/>
      <c r="I90" s="175"/>
      <c r="J90" s="172"/>
      <c r="K90" s="170"/>
      <c r="L90" s="170"/>
      <c r="M90" s="170"/>
      <c r="N90" s="170"/>
      <c r="O90" s="170"/>
      <c r="R90" s="15">
        <f t="shared" ref="R90" si="52">IF(ISBLANK(C90),(C88-$J$13),0)</f>
        <v>0</v>
      </c>
      <c r="T90" s="16">
        <f t="shared" ref="T90" si="53">IF(ISBLANK(E92),(E90-$I$10),0)</f>
        <v>0</v>
      </c>
      <c r="V90" s="15">
        <f>IF(B90='Stop Types'!$A$8,C90-C88,IF(B90='Stop Types'!$A$7,$V$10,0))</f>
        <v>0</v>
      </c>
      <c r="X90" s="16">
        <f>IF(B90='Stop Types'!$A$8,E90-E88,0)</f>
        <v>0</v>
      </c>
    </row>
    <row r="91" spans="1:24" ht="15" thickBot="1" x14ac:dyDescent="0.4">
      <c r="A91" s="178"/>
      <c r="B91" s="178"/>
      <c r="C91" s="179"/>
      <c r="D91" s="180"/>
      <c r="E91" s="179"/>
      <c r="F91" s="180"/>
      <c r="G91" s="179"/>
      <c r="H91" s="181"/>
      <c r="I91" s="181"/>
      <c r="J91" s="180"/>
      <c r="K91" s="178"/>
      <c r="L91" s="178"/>
      <c r="M91" s="178"/>
      <c r="N91" s="178"/>
      <c r="O91" s="178"/>
      <c r="R91" s="15"/>
      <c r="T91" s="16"/>
      <c r="V91" s="15"/>
      <c r="X91" s="16"/>
    </row>
    <row r="92" spans="1:24" x14ac:dyDescent="0.35">
      <c r="A92" s="1"/>
      <c r="B92" s="1"/>
      <c r="C92" s="1"/>
      <c r="D92" s="1"/>
      <c r="E92" s="1"/>
      <c r="F92" s="1"/>
      <c r="G92" s="1"/>
      <c r="H92" s="1"/>
      <c r="I92" s="58" t="s">
        <v>22</v>
      </c>
      <c r="J92" s="58"/>
      <c r="K92" s="60">
        <f>SUM(K18:K51,K62:K91)</f>
        <v>0</v>
      </c>
      <c r="L92" s="60">
        <f t="shared" ref="L92:O92" si="54">SUM(L18:L51,L62:L91)</f>
        <v>0</v>
      </c>
      <c r="M92" s="60">
        <f t="shared" si="54"/>
        <v>0</v>
      </c>
      <c r="N92" s="60">
        <f t="shared" si="54"/>
        <v>0</v>
      </c>
      <c r="O92" s="60">
        <f t="shared" si="54"/>
        <v>0</v>
      </c>
    </row>
    <row r="93" spans="1:24" ht="15" thickBot="1" x14ac:dyDescent="0.4">
      <c r="A93" s="1"/>
      <c r="B93" s="1"/>
      <c r="C93" s="1"/>
      <c r="D93" s="1"/>
      <c r="E93" s="1"/>
      <c r="F93" s="1"/>
      <c r="G93" s="1"/>
      <c r="H93" s="1"/>
      <c r="I93" s="59"/>
      <c r="J93" s="59"/>
      <c r="K93" s="61"/>
      <c r="L93" s="61"/>
      <c r="M93" s="61"/>
      <c r="N93" s="61"/>
      <c r="O93" s="61"/>
    </row>
    <row r="94" spans="1:24" ht="19" thickBot="1" x14ac:dyDescent="0.4">
      <c r="A94" s="65" t="s">
        <v>60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</row>
    <row r="95" spans="1:24" x14ac:dyDescent="0.35">
      <c r="A95" s="59" t="s">
        <v>6</v>
      </c>
      <c r="B95" s="118"/>
      <c r="C95" s="119"/>
      <c r="D95" s="62" t="s">
        <v>7</v>
      </c>
      <c r="E95" s="59"/>
      <c r="F95" s="121"/>
      <c r="G95" s="122"/>
      <c r="H95" s="123"/>
      <c r="I95" s="63" t="s">
        <v>8</v>
      </c>
      <c r="J95" s="64"/>
      <c r="K95" s="126"/>
      <c r="L95" s="127"/>
      <c r="M95" s="127"/>
      <c r="N95" s="127"/>
      <c r="O95" s="128"/>
    </row>
    <row r="96" spans="1:24" ht="15" thickBot="1" x14ac:dyDescent="0.4">
      <c r="A96" s="59"/>
      <c r="B96" s="129"/>
      <c r="C96" s="130"/>
      <c r="D96" s="62"/>
      <c r="E96" s="59"/>
      <c r="F96" s="131"/>
      <c r="G96" s="132"/>
      <c r="H96" s="133"/>
      <c r="I96" s="63"/>
      <c r="J96" s="64"/>
      <c r="K96" s="134"/>
      <c r="L96" s="135"/>
      <c r="M96" s="135"/>
      <c r="N96" s="135"/>
      <c r="O96" s="136"/>
    </row>
    <row r="97" spans="1:31" ht="19" thickBot="1" x14ac:dyDescent="0.4">
      <c r="A97" s="56" t="s">
        <v>25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  <row r="98" spans="1:31" ht="16" thickBot="1" x14ac:dyDescent="0.4">
      <c r="A98" s="17" t="s">
        <v>26</v>
      </c>
      <c r="B98" s="18"/>
      <c r="C98" s="18"/>
      <c r="D98" s="6"/>
      <c r="E98" s="18" t="s">
        <v>27</v>
      </c>
      <c r="F98" s="18"/>
      <c r="G98" s="18"/>
      <c r="H98" s="6"/>
      <c r="I98" s="18" t="s">
        <v>28</v>
      </c>
      <c r="J98" s="18"/>
      <c r="K98" s="18"/>
      <c r="L98" s="6"/>
      <c r="M98" s="18" t="s">
        <v>29</v>
      </c>
      <c r="N98" s="18"/>
      <c r="O98" s="19"/>
      <c r="Q98" s="17" t="s">
        <v>26</v>
      </c>
      <c r="R98" s="18"/>
      <c r="S98" s="18"/>
      <c r="T98" s="6"/>
      <c r="U98" s="18" t="s">
        <v>27</v>
      </c>
      <c r="V98" s="18"/>
      <c r="W98" s="18"/>
      <c r="X98" s="6"/>
      <c r="Y98" s="18" t="s">
        <v>28</v>
      </c>
      <c r="Z98" s="18"/>
      <c r="AA98" s="18"/>
      <c r="AB98" s="6"/>
      <c r="AC98" s="18" t="s">
        <v>29</v>
      </c>
      <c r="AD98" s="18"/>
      <c r="AE98" s="19"/>
    </row>
    <row r="99" spans="1:31" x14ac:dyDescent="0.35">
      <c r="A99" s="94">
        <f>IF(V13=0,((HOUR(Q99)*60)+MINUTE(Q99)-A102),((HOUR(Q99)*60)+MINUTE(Q99)-A102+MINUTE(V13)))</f>
        <v>0</v>
      </c>
      <c r="B99" s="95"/>
      <c r="C99" s="96"/>
      <c r="D99" s="4"/>
      <c r="E99" s="50">
        <f>U99-E102</f>
        <v>0</v>
      </c>
      <c r="F99" s="51"/>
      <c r="G99" s="52"/>
      <c r="H99" s="4"/>
      <c r="I99" s="94">
        <f>IF(V13&gt;0,((HOUR(Y99)*60)+MINUTE(Y99)-MINUTE(V13)),((HOUR(Y99)*60)+MINUTE(Y99)))</f>
        <v>0</v>
      </c>
      <c r="J99" s="95"/>
      <c r="K99" s="96"/>
      <c r="L99" s="4"/>
      <c r="M99" s="50">
        <f>AC99</f>
        <v>0</v>
      </c>
      <c r="N99" s="51"/>
      <c r="O99" s="52"/>
      <c r="Q99" s="44">
        <f>SUMIF(R18:R91,"&gt;0")</f>
        <v>0</v>
      </c>
      <c r="R99" s="45"/>
      <c r="S99" s="46"/>
      <c r="T99" s="4"/>
      <c r="U99" s="50">
        <f>SUMIF(T18:T91,"&gt;0")</f>
        <v>0</v>
      </c>
      <c r="V99" s="51"/>
      <c r="W99" s="52"/>
      <c r="X99" s="4"/>
      <c r="Y99" s="44">
        <f>J13-B7+(IF(ISBLANK(B95),0,IF(ISBLANK(C20),(B95-C18),IF(ISBLANK(C22),(B95-C20),IF(ISBLANK(C24),(B95-C22),IF(ISBLANK(C26),(B95-C24),IF(ISBLANK(C28),(B95-C26),IF(ISBLANK(C30),(B95-C28),IF(ISBLANK(C32),(B95-C30),IF(ISBLANK(C34),(B95-C32),IF(ISBLANK(C36),(B95-C34),IF(ISBLANK(C38),(B95-C36),IF(ISBLANK(C40),(B95-C38),IF(ISBLANK(C42),(B95-C40),IF(ISBLANK(C44),(B95-C42),IF(ISBLANK(C46),(B95-C44),IF(ISBLANK(C48),(B95-C46),IF(ISBLANK(C50),(B95-C48),IF(ISBLANK(C62),(B95-C50),IF(ISBLANK(C64),(B95-C62),IF(ISBLANK(C66),(B95-C64),IF(ISBLANK(C68),(B95-C66),IF(ISBLANK(C70),(B95-C68),IF(ISBLANK(C72),(B95-C70),IF(ISBLANK(C74),(B95-C72),IF(ISBLANK(C76),(B95-C74),IF(ISBLANK(C78),(B95-C76),IF(ISBLANK(C80),(B95-C78),IF(ISBLANK(C82),(B95-C80),IF(ISBLANK(C84),(B95-C82),IF(ISBLANK(C86),(B95-C84),IF(ISBLANK(C88),(B95-C86),IF(ISBLANK(C90),(B95-C88),(B95-C90))))))))))))))))))))))))))))))))))</f>
        <v>0</v>
      </c>
      <c r="Z99" s="45"/>
      <c r="AA99" s="46"/>
      <c r="AB99" s="4"/>
      <c r="AC99" s="50">
        <f>I10-F7+(IF(ISBLANK(F95),0,IF(ISBLANK(E20),(F95-E18),IF(ISBLANK(E22),(F95-E20),IF(ISBLANK(E24),(F95-E22),IF(ISBLANK(E26),(F95-E24),IF(ISBLANK(E28),(F95-E26),IF(ISBLANK(E30),(F95-E28),IF(ISBLANK(E32),(F95-E30),IF(ISBLANK(E34),(F95-E32),IF(ISBLANK(E36),(F95-E34),IF(ISBLANK(E38),(F95-E36),IF(ISBLANK(E40),(F95-E38),IF(ISBLANK(E42),(F95-E40),IF(ISBLANK(E44),(F95-E42),IF(ISBLANK(E46),(F95-E44),IF(ISBLANK(E48),(F95-E46),IF(ISBLANK(E50),(F95-E48),IF(ISBLANK(E62),(F95-E50),IF(ISBLANK(E64),(F95-E62),IF(ISBLANK(E66),(F95-E64),IF(ISBLANK(E68),(F95-E66),IF(ISBLANK(E70),(F95-E68),IF(ISBLANK(E72),(F95-E70),IF(ISBLANK(E74),(F95-E72),IF(ISBLANK(E76),(F95-E74),IF(ISBLANK(E78),(F95-E76),IF(ISBLANK(E80),(F95-E78),IF(ISBLANK(E82),(F95-E80),IF(ISBLANK(E84),(F95-E82),IF(ISBLANK(E86),(F95-E84),IF(ISBLANK(E88),(F95-E86),IF(ISBLANK(E90),(F95-E88),(F95-E90))))))))))))))))))))))))))))))))))</f>
        <v>0</v>
      </c>
      <c r="AD99" s="51"/>
      <c r="AE99" s="52"/>
    </row>
    <row r="100" spans="1:31" ht="15" thickBot="1" x14ac:dyDescent="0.4">
      <c r="A100" s="97"/>
      <c r="B100" s="98"/>
      <c r="C100" s="99"/>
      <c r="D100" s="4"/>
      <c r="E100" s="53"/>
      <c r="F100" s="54"/>
      <c r="G100" s="55"/>
      <c r="H100" s="4"/>
      <c r="I100" s="97"/>
      <c r="J100" s="98"/>
      <c r="K100" s="99"/>
      <c r="L100" s="4"/>
      <c r="M100" s="53"/>
      <c r="N100" s="54"/>
      <c r="O100" s="55"/>
      <c r="Q100" s="47"/>
      <c r="R100" s="48"/>
      <c r="S100" s="49"/>
      <c r="T100" s="4"/>
      <c r="U100" s="53"/>
      <c r="V100" s="54"/>
      <c r="W100" s="55"/>
      <c r="X100" s="4"/>
      <c r="Y100" s="47"/>
      <c r="Z100" s="48"/>
      <c r="AA100" s="49"/>
      <c r="AB100" s="4"/>
      <c r="AC100" s="53"/>
      <c r="AD100" s="54"/>
      <c r="AE100" s="55"/>
    </row>
    <row r="101" spans="1:31" ht="16" thickBot="1" x14ac:dyDescent="0.4">
      <c r="A101" s="17" t="s">
        <v>30</v>
      </c>
      <c r="B101" s="18"/>
      <c r="C101" s="18"/>
      <c r="D101" s="7"/>
      <c r="E101" s="18" t="s">
        <v>31</v>
      </c>
      <c r="F101" s="18"/>
      <c r="G101" s="18"/>
      <c r="H101" s="7"/>
      <c r="I101" s="18" t="s">
        <v>32</v>
      </c>
      <c r="J101" s="18"/>
      <c r="K101" s="18"/>
      <c r="L101" s="7"/>
      <c r="M101" s="18" t="s">
        <v>33</v>
      </c>
      <c r="N101" s="18"/>
      <c r="O101" s="19"/>
      <c r="Q101" s="17" t="s">
        <v>30</v>
      </c>
      <c r="R101" s="18"/>
      <c r="S101" s="18"/>
      <c r="T101" s="7"/>
      <c r="U101" s="18" t="s">
        <v>31</v>
      </c>
      <c r="V101" s="18"/>
      <c r="W101" s="18"/>
      <c r="X101" s="7"/>
      <c r="Y101" s="18" t="s">
        <v>32</v>
      </c>
      <c r="Z101" s="18"/>
      <c r="AA101" s="18"/>
      <c r="AB101" s="7"/>
      <c r="AC101" s="18" t="s">
        <v>33</v>
      </c>
      <c r="AD101" s="18"/>
      <c r="AE101" s="19"/>
    </row>
    <row r="102" spans="1:31" x14ac:dyDescent="0.35">
      <c r="A102" s="20">
        <f>(HOUR(Q102)*60)+MINUTE(Q102)</f>
        <v>0</v>
      </c>
      <c r="B102" s="21"/>
      <c r="C102" s="22"/>
      <c r="D102" s="4"/>
      <c r="E102" s="26">
        <f>U102</f>
        <v>0</v>
      </c>
      <c r="F102" s="27"/>
      <c r="G102" s="28"/>
      <c r="H102" s="4"/>
      <c r="I102" s="88">
        <f>A99+I99+A102</f>
        <v>0</v>
      </c>
      <c r="J102" s="89"/>
      <c r="K102" s="90"/>
      <c r="L102" s="4"/>
      <c r="M102" s="38">
        <f>E99+M99+E102</f>
        <v>0</v>
      </c>
      <c r="N102" s="39"/>
      <c r="O102" s="40"/>
      <c r="Q102" s="20">
        <f>SUM(V13,V18:V91)</f>
        <v>0</v>
      </c>
      <c r="R102" s="21"/>
      <c r="S102" s="22"/>
      <c r="T102" s="4"/>
      <c r="U102" s="26">
        <f>SUM(X18:X91)</f>
        <v>0</v>
      </c>
      <c r="V102" s="27"/>
      <c r="W102" s="28"/>
      <c r="X102" s="4"/>
      <c r="Y102" s="32"/>
      <c r="Z102" s="33"/>
      <c r="AA102" s="34"/>
      <c r="AB102" s="4"/>
      <c r="AC102" s="38"/>
      <c r="AD102" s="39"/>
      <c r="AE102" s="40"/>
    </row>
    <row r="103" spans="1:31" ht="15" thickBot="1" x14ac:dyDescent="0.4">
      <c r="A103" s="23"/>
      <c r="B103" s="24"/>
      <c r="C103" s="25"/>
      <c r="D103" s="5"/>
      <c r="E103" s="29"/>
      <c r="F103" s="30"/>
      <c r="G103" s="31"/>
      <c r="H103" s="5"/>
      <c r="I103" s="91"/>
      <c r="J103" s="92"/>
      <c r="K103" s="93"/>
      <c r="L103" s="5"/>
      <c r="M103" s="41"/>
      <c r="N103" s="42"/>
      <c r="O103" s="43"/>
      <c r="Q103" s="23"/>
      <c r="R103" s="24"/>
      <c r="S103" s="25"/>
      <c r="T103" s="5"/>
      <c r="U103" s="29"/>
      <c r="V103" s="30"/>
      <c r="W103" s="31"/>
      <c r="X103" s="5"/>
      <c r="Y103" s="35"/>
      <c r="Z103" s="36"/>
      <c r="AA103" s="37"/>
      <c r="AB103" s="5"/>
      <c r="AC103" s="41"/>
      <c r="AD103" s="42"/>
      <c r="AE103" s="43"/>
    </row>
  </sheetData>
  <sheetProtection algorithmName="SHA-512" hashValue="yxLZQyVbDObRuWd+LIaxlRCl8RyJG624dwg/f3oxc1vbY9LDd6/Ev9pBMXEY8GVzVI9ludQ0uw/eF8ZQqtGbhw==" saltValue="IVqjcMyCUVn7NiC413edKg==" spinCount="100000" sheet="1" objects="1" scenarios="1" selectLockedCells="1"/>
  <protectedRanges>
    <protectedRange sqref="B1 D1 C4 H4 L4 B7 F7 K7 B10 E10 I10 M10 C13 J13 B18:O51 B62:O91 B95 F95 K95" name="From_32_0"/>
    <protectedRange sqref="B1 D1 C4 H4 L4 B7 F7 K7 B95 F95 K95 B54 D54 C57 H57 L57" name="To_33_1"/>
    <protectedRange sqref="B1 D1 C4 H4 L4 B7 F7 K7 B95 F95 K95 B54 D54 C57 H57 L57" name="To_13"/>
    <protectedRange sqref="B1 D1 C4 H4 L4 B7 F7 K7 B10 E10 I10 M10 C13 J13 B18:O39 B95 F95 K95 B54 D54 C57 H57 L57 B62:O83" name="From_11"/>
  </protectedRanges>
  <mergeCells count="554">
    <mergeCell ref="A6:O6"/>
    <mergeCell ref="A7:A8"/>
    <mergeCell ref="B7:C8"/>
    <mergeCell ref="D7:E8"/>
    <mergeCell ref="F7:H8"/>
    <mergeCell ref="I7:J8"/>
    <mergeCell ref="K7:O8"/>
    <mergeCell ref="A1:A2"/>
    <mergeCell ref="B1:C2"/>
    <mergeCell ref="D1:M2"/>
    <mergeCell ref="N1:O2"/>
    <mergeCell ref="A4:B5"/>
    <mergeCell ref="C4:E5"/>
    <mergeCell ref="G4:G5"/>
    <mergeCell ref="H4:I5"/>
    <mergeCell ref="K4:K5"/>
    <mergeCell ref="L4:O5"/>
    <mergeCell ref="A9:O9"/>
    <mergeCell ref="A10:A11"/>
    <mergeCell ref="B10:C11"/>
    <mergeCell ref="D10:D11"/>
    <mergeCell ref="E10:F11"/>
    <mergeCell ref="G10:H11"/>
    <mergeCell ref="I10:K11"/>
    <mergeCell ref="L10:L11"/>
    <mergeCell ref="M10:O11"/>
    <mergeCell ref="R10:R11"/>
    <mergeCell ref="V10:V11"/>
    <mergeCell ref="A12:G12"/>
    <mergeCell ref="H12:O12"/>
    <mergeCell ref="A13:B14"/>
    <mergeCell ref="C13:G14"/>
    <mergeCell ref="H13:I14"/>
    <mergeCell ref="J13:O14"/>
    <mergeCell ref="V13:V14"/>
    <mergeCell ref="C18:D19"/>
    <mergeCell ref="E18:F19"/>
    <mergeCell ref="G18:J19"/>
    <mergeCell ref="K18:K19"/>
    <mergeCell ref="A15:O15"/>
    <mergeCell ref="A16:A17"/>
    <mergeCell ref="B16:B17"/>
    <mergeCell ref="C16:D17"/>
    <mergeCell ref="E16:F17"/>
    <mergeCell ref="G16:J17"/>
    <mergeCell ref="K16:O16"/>
    <mergeCell ref="N20:N21"/>
    <mergeCell ref="O20:O21"/>
    <mergeCell ref="R20:R21"/>
    <mergeCell ref="T20:T21"/>
    <mergeCell ref="V20:V21"/>
    <mergeCell ref="X20:X21"/>
    <mergeCell ref="V18:V19"/>
    <mergeCell ref="X18:X19"/>
    <mergeCell ref="A20:A21"/>
    <mergeCell ref="B20:B21"/>
    <mergeCell ref="C20:D21"/>
    <mergeCell ref="E20:F21"/>
    <mergeCell ref="G20:J21"/>
    <mergeCell ref="K20:K21"/>
    <mergeCell ref="L20:L21"/>
    <mergeCell ref="M20:M21"/>
    <mergeCell ref="L18:L19"/>
    <mergeCell ref="M18:M19"/>
    <mergeCell ref="N18:N19"/>
    <mergeCell ref="O18:O19"/>
    <mergeCell ref="R18:R19"/>
    <mergeCell ref="T18:T19"/>
    <mergeCell ref="A18:A19"/>
    <mergeCell ref="B18:B19"/>
    <mergeCell ref="X24:X25"/>
    <mergeCell ref="V22:V23"/>
    <mergeCell ref="X22:X23"/>
    <mergeCell ref="A24:A25"/>
    <mergeCell ref="B24:B25"/>
    <mergeCell ref="C24:D25"/>
    <mergeCell ref="E24:F25"/>
    <mergeCell ref="G24:J25"/>
    <mergeCell ref="K24:K25"/>
    <mergeCell ref="L24:L25"/>
    <mergeCell ref="M24:M25"/>
    <mergeCell ref="L22:L23"/>
    <mergeCell ref="M22:M23"/>
    <mergeCell ref="N22:N23"/>
    <mergeCell ref="O22:O23"/>
    <mergeCell ref="R22:R23"/>
    <mergeCell ref="T22:T23"/>
    <mergeCell ref="A22:A23"/>
    <mergeCell ref="B22:B23"/>
    <mergeCell ref="C22:D23"/>
    <mergeCell ref="E22:F23"/>
    <mergeCell ref="G22:J23"/>
    <mergeCell ref="K22:K23"/>
    <mergeCell ref="C26:D27"/>
    <mergeCell ref="E26:F27"/>
    <mergeCell ref="G26:J27"/>
    <mergeCell ref="K26:K27"/>
    <mergeCell ref="N24:N25"/>
    <mergeCell ref="O24:O25"/>
    <mergeCell ref="R24:R25"/>
    <mergeCell ref="T24:T25"/>
    <mergeCell ref="V24:V25"/>
    <mergeCell ref="N28:N29"/>
    <mergeCell ref="O28:O29"/>
    <mergeCell ref="R28:R29"/>
    <mergeCell ref="T28:T29"/>
    <mergeCell ref="V28:V29"/>
    <mergeCell ref="X28:X29"/>
    <mergeCell ref="V26:V27"/>
    <mergeCell ref="X26:X27"/>
    <mergeCell ref="A28:A29"/>
    <mergeCell ref="B28:B29"/>
    <mergeCell ref="C28:D29"/>
    <mergeCell ref="E28:F29"/>
    <mergeCell ref="G28:J29"/>
    <mergeCell ref="K28:K29"/>
    <mergeCell ref="L28:L29"/>
    <mergeCell ref="M28:M29"/>
    <mergeCell ref="L26:L27"/>
    <mergeCell ref="M26:M27"/>
    <mergeCell ref="N26:N27"/>
    <mergeCell ref="O26:O27"/>
    <mergeCell ref="R26:R27"/>
    <mergeCell ref="T26:T27"/>
    <mergeCell ref="A26:A27"/>
    <mergeCell ref="B26:B27"/>
    <mergeCell ref="A32:A33"/>
    <mergeCell ref="B32:B33"/>
    <mergeCell ref="C32:D33"/>
    <mergeCell ref="E32:F33"/>
    <mergeCell ref="G32:J33"/>
    <mergeCell ref="K32:K33"/>
    <mergeCell ref="L32:L33"/>
    <mergeCell ref="M32:M33"/>
    <mergeCell ref="L30:L31"/>
    <mergeCell ref="M30:M31"/>
    <mergeCell ref="A30:A31"/>
    <mergeCell ref="B30:B31"/>
    <mergeCell ref="C30:D31"/>
    <mergeCell ref="E30:F31"/>
    <mergeCell ref="G30:J31"/>
    <mergeCell ref="K30:K31"/>
    <mergeCell ref="K34:K35"/>
    <mergeCell ref="N32:N33"/>
    <mergeCell ref="O32:O33"/>
    <mergeCell ref="R32:R33"/>
    <mergeCell ref="T32:T33"/>
    <mergeCell ref="V32:V33"/>
    <mergeCell ref="X32:X33"/>
    <mergeCell ref="V30:V31"/>
    <mergeCell ref="X30:X31"/>
    <mergeCell ref="N30:N31"/>
    <mergeCell ref="O30:O31"/>
    <mergeCell ref="R30:R31"/>
    <mergeCell ref="T30:T31"/>
    <mergeCell ref="T36:T37"/>
    <mergeCell ref="V36:V37"/>
    <mergeCell ref="X36:X37"/>
    <mergeCell ref="V34:V35"/>
    <mergeCell ref="X34:X35"/>
    <mergeCell ref="A36:A37"/>
    <mergeCell ref="B36:B37"/>
    <mergeCell ref="C36:D37"/>
    <mergeCell ref="E36:F37"/>
    <mergeCell ref="G36:J37"/>
    <mergeCell ref="K36:K37"/>
    <mergeCell ref="L36:L37"/>
    <mergeCell ref="M36:M37"/>
    <mergeCell ref="L34:L35"/>
    <mergeCell ref="M34:M35"/>
    <mergeCell ref="N34:N35"/>
    <mergeCell ref="O34:O35"/>
    <mergeCell ref="R34:R35"/>
    <mergeCell ref="T34:T35"/>
    <mergeCell ref="A34:A35"/>
    <mergeCell ref="B34:B35"/>
    <mergeCell ref="C34:D35"/>
    <mergeCell ref="E34:F35"/>
    <mergeCell ref="G34:J35"/>
    <mergeCell ref="A38:A39"/>
    <mergeCell ref="B38:B39"/>
    <mergeCell ref="C38:D39"/>
    <mergeCell ref="E38:F39"/>
    <mergeCell ref="G38:J39"/>
    <mergeCell ref="K38:K39"/>
    <mergeCell ref="N36:N37"/>
    <mergeCell ref="O36:O37"/>
    <mergeCell ref="R36:R37"/>
    <mergeCell ref="V38:V39"/>
    <mergeCell ref="X38:X39"/>
    <mergeCell ref="I92:J93"/>
    <mergeCell ref="K92:K93"/>
    <mergeCell ref="L92:L93"/>
    <mergeCell ref="M92:M93"/>
    <mergeCell ref="N92:N93"/>
    <mergeCell ref="O92:O93"/>
    <mergeCell ref="N40:N41"/>
    <mergeCell ref="O40:O41"/>
    <mergeCell ref="L38:L39"/>
    <mergeCell ref="M38:M39"/>
    <mergeCell ref="N38:N39"/>
    <mergeCell ref="O38:O39"/>
    <mergeCell ref="R38:R39"/>
    <mergeCell ref="T38:T39"/>
    <mergeCell ref="L42:L43"/>
    <mergeCell ref="M42:M43"/>
    <mergeCell ref="N42:N43"/>
    <mergeCell ref="O42:O43"/>
    <mergeCell ref="L44:L45"/>
    <mergeCell ref="M44:M45"/>
    <mergeCell ref="N44:N45"/>
    <mergeCell ref="O44:O45"/>
    <mergeCell ref="A97:O97"/>
    <mergeCell ref="A98:C98"/>
    <mergeCell ref="E98:G98"/>
    <mergeCell ref="I98:K98"/>
    <mergeCell ref="M98:O98"/>
    <mergeCell ref="Q98:S98"/>
    <mergeCell ref="A94:O94"/>
    <mergeCell ref="A95:A96"/>
    <mergeCell ref="B95:C96"/>
    <mergeCell ref="D95:E96"/>
    <mergeCell ref="F95:H96"/>
    <mergeCell ref="I95:J96"/>
    <mergeCell ref="K95:O96"/>
    <mergeCell ref="AC101:AE101"/>
    <mergeCell ref="U98:W98"/>
    <mergeCell ref="Y98:AA98"/>
    <mergeCell ref="AC98:AE98"/>
    <mergeCell ref="A99:C100"/>
    <mergeCell ref="E99:G100"/>
    <mergeCell ref="I99:K100"/>
    <mergeCell ref="M99:O100"/>
    <mergeCell ref="Q99:S100"/>
    <mergeCell ref="U99:W100"/>
    <mergeCell ref="Y99:AA100"/>
    <mergeCell ref="Y102:AA103"/>
    <mergeCell ref="AC102:AE103"/>
    <mergeCell ref="A40:A41"/>
    <mergeCell ref="B40:B41"/>
    <mergeCell ref="C40:D41"/>
    <mergeCell ref="E40:F41"/>
    <mergeCell ref="G40:J41"/>
    <mergeCell ref="K40:K41"/>
    <mergeCell ref="L40:L41"/>
    <mergeCell ref="M40:M41"/>
    <mergeCell ref="A102:C103"/>
    <mergeCell ref="E102:G103"/>
    <mergeCell ref="I102:K103"/>
    <mergeCell ref="M102:O103"/>
    <mergeCell ref="Q102:S103"/>
    <mergeCell ref="U102:W103"/>
    <mergeCell ref="AC99:AE100"/>
    <mergeCell ref="A101:C101"/>
    <mergeCell ref="E101:G101"/>
    <mergeCell ref="I101:K101"/>
    <mergeCell ref="M101:O101"/>
    <mergeCell ref="Q101:S101"/>
    <mergeCell ref="U101:W101"/>
    <mergeCell ref="Y101:AA101"/>
    <mergeCell ref="A44:A45"/>
    <mergeCell ref="B44:B45"/>
    <mergeCell ref="C44:D45"/>
    <mergeCell ref="E44:F45"/>
    <mergeCell ref="G44:J45"/>
    <mergeCell ref="K44:K45"/>
    <mergeCell ref="A42:A43"/>
    <mergeCell ref="B42:B43"/>
    <mergeCell ref="C42:D43"/>
    <mergeCell ref="E42:F43"/>
    <mergeCell ref="G42:J43"/>
    <mergeCell ref="K42:K43"/>
    <mergeCell ref="K50:K51"/>
    <mergeCell ref="L50:L51"/>
    <mergeCell ref="M50:M51"/>
    <mergeCell ref="N50:N51"/>
    <mergeCell ref="O46:O47"/>
    <mergeCell ref="A48:A49"/>
    <mergeCell ref="B48:B49"/>
    <mergeCell ref="C48:D49"/>
    <mergeCell ref="E48:F49"/>
    <mergeCell ref="G48:J49"/>
    <mergeCell ref="K48:K49"/>
    <mergeCell ref="L48:L49"/>
    <mergeCell ref="M48:M49"/>
    <mergeCell ref="N48:N49"/>
    <mergeCell ref="O48:O49"/>
    <mergeCell ref="A46:A47"/>
    <mergeCell ref="B46:B47"/>
    <mergeCell ref="C46:D47"/>
    <mergeCell ref="E46:F47"/>
    <mergeCell ref="G46:J47"/>
    <mergeCell ref="K46:K47"/>
    <mergeCell ref="L46:L47"/>
    <mergeCell ref="M46:M47"/>
    <mergeCell ref="N46:N47"/>
    <mergeCell ref="O50:O51"/>
    <mergeCell ref="A52:O52"/>
    <mergeCell ref="A54:A55"/>
    <mergeCell ref="B54:C55"/>
    <mergeCell ref="D54:M55"/>
    <mergeCell ref="N54:O55"/>
    <mergeCell ref="A59:O59"/>
    <mergeCell ref="A60:A61"/>
    <mergeCell ref="B60:B61"/>
    <mergeCell ref="C60:D61"/>
    <mergeCell ref="E60:F61"/>
    <mergeCell ref="G60:J61"/>
    <mergeCell ref="K60:O60"/>
    <mergeCell ref="A57:B58"/>
    <mergeCell ref="C57:E58"/>
    <mergeCell ref="G57:G58"/>
    <mergeCell ref="H57:I58"/>
    <mergeCell ref="K57:K58"/>
    <mergeCell ref="L57:O58"/>
    <mergeCell ref="A50:A51"/>
    <mergeCell ref="B50:B51"/>
    <mergeCell ref="C50:D51"/>
    <mergeCell ref="E50:F51"/>
    <mergeCell ref="G50:J51"/>
    <mergeCell ref="L62:L63"/>
    <mergeCell ref="M62:M63"/>
    <mergeCell ref="N62:N63"/>
    <mergeCell ref="O62:O63"/>
    <mergeCell ref="A64:A65"/>
    <mergeCell ref="B64:B65"/>
    <mergeCell ref="C64:D65"/>
    <mergeCell ref="E64:F65"/>
    <mergeCell ref="G64:J65"/>
    <mergeCell ref="K64:K65"/>
    <mergeCell ref="A62:A63"/>
    <mergeCell ref="B62:B63"/>
    <mergeCell ref="C62:D63"/>
    <mergeCell ref="E62:F63"/>
    <mergeCell ref="G62:J63"/>
    <mergeCell ref="K62:K63"/>
    <mergeCell ref="L64:L65"/>
    <mergeCell ref="M64:M65"/>
    <mergeCell ref="N64:N65"/>
    <mergeCell ref="O64:O65"/>
    <mergeCell ref="O66:O67"/>
    <mergeCell ref="A68:A69"/>
    <mergeCell ref="B68:B69"/>
    <mergeCell ref="C68:D69"/>
    <mergeCell ref="E68:F69"/>
    <mergeCell ref="G68:J69"/>
    <mergeCell ref="K68:K69"/>
    <mergeCell ref="L68:L69"/>
    <mergeCell ref="M68:M69"/>
    <mergeCell ref="N68:N69"/>
    <mergeCell ref="O68:O69"/>
    <mergeCell ref="A66:A67"/>
    <mergeCell ref="B66:B67"/>
    <mergeCell ref="C66:D67"/>
    <mergeCell ref="E66:F67"/>
    <mergeCell ref="G66:J67"/>
    <mergeCell ref="K66:K67"/>
    <mergeCell ref="L66:L67"/>
    <mergeCell ref="M66:M67"/>
    <mergeCell ref="N66:N67"/>
    <mergeCell ref="O70:O71"/>
    <mergeCell ref="A72:A73"/>
    <mergeCell ref="B72:B73"/>
    <mergeCell ref="C72:D73"/>
    <mergeCell ref="E72:F73"/>
    <mergeCell ref="G72:J73"/>
    <mergeCell ref="K72:K73"/>
    <mergeCell ref="L72:L73"/>
    <mergeCell ref="M72:M73"/>
    <mergeCell ref="N72:N73"/>
    <mergeCell ref="O72:O73"/>
    <mergeCell ref="A70:A71"/>
    <mergeCell ref="B70:B71"/>
    <mergeCell ref="C70:D71"/>
    <mergeCell ref="E70:F71"/>
    <mergeCell ref="G70:J71"/>
    <mergeCell ref="K70:K71"/>
    <mergeCell ref="L70:L71"/>
    <mergeCell ref="M70:M71"/>
    <mergeCell ref="N70:N71"/>
    <mergeCell ref="O74:O75"/>
    <mergeCell ref="A76:A77"/>
    <mergeCell ref="B76:B77"/>
    <mergeCell ref="C76:D77"/>
    <mergeCell ref="E76:F77"/>
    <mergeCell ref="G76:J77"/>
    <mergeCell ref="K76:K77"/>
    <mergeCell ref="L76:L77"/>
    <mergeCell ref="M76:M77"/>
    <mergeCell ref="N76:N77"/>
    <mergeCell ref="O76:O77"/>
    <mergeCell ref="A74:A75"/>
    <mergeCell ref="B74:B75"/>
    <mergeCell ref="C74:D75"/>
    <mergeCell ref="E74:F75"/>
    <mergeCell ref="G74:J75"/>
    <mergeCell ref="K74:K75"/>
    <mergeCell ref="L74:L75"/>
    <mergeCell ref="M74:M75"/>
    <mergeCell ref="N74:N75"/>
    <mergeCell ref="M82:M83"/>
    <mergeCell ref="N82:N83"/>
    <mergeCell ref="O78:O79"/>
    <mergeCell ref="A80:A81"/>
    <mergeCell ref="B80:B81"/>
    <mergeCell ref="C80:D81"/>
    <mergeCell ref="E80:F81"/>
    <mergeCell ref="G80:J81"/>
    <mergeCell ref="K80:K81"/>
    <mergeCell ref="L80:L81"/>
    <mergeCell ref="M80:M81"/>
    <mergeCell ref="N80:N81"/>
    <mergeCell ref="O80:O81"/>
    <mergeCell ref="A78:A79"/>
    <mergeCell ref="B78:B79"/>
    <mergeCell ref="C78:D79"/>
    <mergeCell ref="E78:F79"/>
    <mergeCell ref="G78:J79"/>
    <mergeCell ref="K78:K79"/>
    <mergeCell ref="L78:L79"/>
    <mergeCell ref="M78:M79"/>
    <mergeCell ref="N78:N79"/>
    <mergeCell ref="E86:F87"/>
    <mergeCell ref="G86:J87"/>
    <mergeCell ref="K86:K87"/>
    <mergeCell ref="L86:L87"/>
    <mergeCell ref="M86:M87"/>
    <mergeCell ref="N86:N87"/>
    <mergeCell ref="O82:O83"/>
    <mergeCell ref="A84:A85"/>
    <mergeCell ref="B84:B85"/>
    <mergeCell ref="C84:D85"/>
    <mergeCell ref="E84:F85"/>
    <mergeCell ref="G84:J85"/>
    <mergeCell ref="K84:K85"/>
    <mergeCell ref="L84:L85"/>
    <mergeCell ref="M84:M85"/>
    <mergeCell ref="N84:N85"/>
    <mergeCell ref="O84:O85"/>
    <mergeCell ref="A82:A83"/>
    <mergeCell ref="B82:B83"/>
    <mergeCell ref="C82:D83"/>
    <mergeCell ref="E82:F83"/>
    <mergeCell ref="G82:J83"/>
    <mergeCell ref="K82:K83"/>
    <mergeCell ref="L82:L83"/>
    <mergeCell ref="O86:O87"/>
    <mergeCell ref="A88:A89"/>
    <mergeCell ref="B88:B89"/>
    <mergeCell ref="C88:D89"/>
    <mergeCell ref="E88:F89"/>
    <mergeCell ref="G88:J89"/>
    <mergeCell ref="K88:K89"/>
    <mergeCell ref="L90:L91"/>
    <mergeCell ref="M90:M91"/>
    <mergeCell ref="N90:N91"/>
    <mergeCell ref="O90:O91"/>
    <mergeCell ref="L88:L89"/>
    <mergeCell ref="M88:M89"/>
    <mergeCell ref="N88:N89"/>
    <mergeCell ref="O88:O89"/>
    <mergeCell ref="A90:A91"/>
    <mergeCell ref="B90:B91"/>
    <mergeCell ref="C90:D91"/>
    <mergeCell ref="E90:F91"/>
    <mergeCell ref="G90:J91"/>
    <mergeCell ref="K90:K91"/>
    <mergeCell ref="A86:A87"/>
    <mergeCell ref="B86:B87"/>
    <mergeCell ref="C86:D87"/>
    <mergeCell ref="V40:V41"/>
    <mergeCell ref="X40:X41"/>
    <mergeCell ref="R42:R43"/>
    <mergeCell ref="T42:T43"/>
    <mergeCell ref="V42:V43"/>
    <mergeCell ref="X42:X43"/>
    <mergeCell ref="R40:R41"/>
    <mergeCell ref="T40:T41"/>
    <mergeCell ref="R44:R45"/>
    <mergeCell ref="T44:T45"/>
    <mergeCell ref="V48:V49"/>
    <mergeCell ref="X48:X49"/>
    <mergeCell ref="R50:R51"/>
    <mergeCell ref="T50:T51"/>
    <mergeCell ref="V50:V51"/>
    <mergeCell ref="X50:X51"/>
    <mergeCell ref="V44:V45"/>
    <mergeCell ref="X44:X45"/>
    <mergeCell ref="R46:R47"/>
    <mergeCell ref="T46:T47"/>
    <mergeCell ref="V46:V47"/>
    <mergeCell ref="X46:X47"/>
    <mergeCell ref="R48:R49"/>
    <mergeCell ref="T48:T49"/>
    <mergeCell ref="R66:R67"/>
    <mergeCell ref="T66:T67"/>
    <mergeCell ref="V66:V67"/>
    <mergeCell ref="X66:X67"/>
    <mergeCell ref="R68:R69"/>
    <mergeCell ref="T68:T69"/>
    <mergeCell ref="V68:V69"/>
    <mergeCell ref="X68:X69"/>
    <mergeCell ref="R62:R63"/>
    <mergeCell ref="T62:T63"/>
    <mergeCell ref="V62:V63"/>
    <mergeCell ref="X62:X63"/>
    <mergeCell ref="R64:R65"/>
    <mergeCell ref="T64:T65"/>
    <mergeCell ref="V64:V65"/>
    <mergeCell ref="X64:X65"/>
    <mergeCell ref="R74:R75"/>
    <mergeCell ref="T74:T75"/>
    <mergeCell ref="V74:V75"/>
    <mergeCell ref="X74:X75"/>
    <mergeCell ref="R76:R77"/>
    <mergeCell ref="T76:T77"/>
    <mergeCell ref="V76:V77"/>
    <mergeCell ref="X76:X77"/>
    <mergeCell ref="R70:R71"/>
    <mergeCell ref="T70:T71"/>
    <mergeCell ref="V70:V71"/>
    <mergeCell ref="X70:X71"/>
    <mergeCell ref="R72:R73"/>
    <mergeCell ref="T72:T73"/>
    <mergeCell ref="V72:V73"/>
    <mergeCell ref="X72:X73"/>
    <mergeCell ref="R82:R83"/>
    <mergeCell ref="T82:T83"/>
    <mergeCell ref="V82:V83"/>
    <mergeCell ref="X82:X83"/>
    <mergeCell ref="R84:R85"/>
    <mergeCell ref="T84:T85"/>
    <mergeCell ref="V84:V85"/>
    <mergeCell ref="X84:X85"/>
    <mergeCell ref="R78:R79"/>
    <mergeCell ref="T78:T79"/>
    <mergeCell ref="V78:V79"/>
    <mergeCell ref="X78:X79"/>
    <mergeCell ref="R80:R81"/>
    <mergeCell ref="T80:T81"/>
    <mergeCell ref="V80:V81"/>
    <mergeCell ref="X80:X81"/>
    <mergeCell ref="R90:R91"/>
    <mergeCell ref="T90:T91"/>
    <mergeCell ref="V90:V91"/>
    <mergeCell ref="X90:X91"/>
    <mergeCell ref="R86:R87"/>
    <mergeCell ref="T86:T87"/>
    <mergeCell ref="V86:V87"/>
    <mergeCell ref="X86:X87"/>
    <mergeCell ref="R88:R89"/>
    <mergeCell ref="T88:T89"/>
    <mergeCell ref="V88:V89"/>
    <mergeCell ref="X88:X89"/>
  </mergeCells>
  <conditionalFormatting sqref="A99:C100 E99:G100 I99:K100 M99:O100 A102:C103 E102:G103 I102:K103 M102:O103">
    <cfRule type="cellIs" dxfId="59" priority="68" operator="lessThan">
      <formula>0</formula>
    </cfRule>
  </conditionalFormatting>
  <conditionalFormatting sqref="Q99:S100 U99:W100 Y99:AA100 AC99:AE100 Q102:S103 U102:W103 Y102:AA103 AC102:AE103">
    <cfRule type="cellIs" dxfId="58" priority="67" operator="lessThan">
      <formula>0</formula>
    </cfRule>
  </conditionalFormatting>
  <conditionalFormatting sqref="B10:C11">
    <cfRule type="cellIs" dxfId="57" priority="65" operator="lessThan">
      <formula>$B$7</formula>
    </cfRule>
    <cfRule type="expression" dxfId="56" priority="66">
      <formula>$V$12</formula>
    </cfRule>
  </conditionalFormatting>
  <conditionalFormatting sqref="I10:K11">
    <cfRule type="cellIs" dxfId="55" priority="64" operator="lessThan">
      <formula>$F$7</formula>
    </cfRule>
  </conditionalFormatting>
  <conditionalFormatting sqref="J13:O14">
    <cfRule type="cellIs" dxfId="54" priority="63" operator="lessThan">
      <formula>$B$10</formula>
    </cfRule>
  </conditionalFormatting>
  <conditionalFormatting sqref="C18:D19">
    <cfRule type="cellIs" dxfId="53" priority="62" operator="lessThan">
      <formula>$J$13</formula>
    </cfRule>
  </conditionalFormatting>
  <conditionalFormatting sqref="E18:F19">
    <cfRule type="cellIs" dxfId="52" priority="61" operator="lessThan">
      <formula>$I$10</formula>
    </cfRule>
  </conditionalFormatting>
  <conditionalFormatting sqref="C20:D21">
    <cfRule type="cellIs" dxfId="51" priority="60" operator="lessThan">
      <formula>$C$18</formula>
    </cfRule>
  </conditionalFormatting>
  <conditionalFormatting sqref="E20:F21">
    <cfRule type="cellIs" dxfId="50" priority="59" operator="lessThan">
      <formula>$E$18</formula>
    </cfRule>
  </conditionalFormatting>
  <conditionalFormatting sqref="C22:D23">
    <cfRule type="cellIs" dxfId="49" priority="58" operator="lessThan">
      <formula>$C$20</formula>
    </cfRule>
  </conditionalFormatting>
  <conditionalFormatting sqref="E22:F23">
    <cfRule type="cellIs" dxfId="48" priority="57" operator="lessThan">
      <formula>$E$20</formula>
    </cfRule>
  </conditionalFormatting>
  <conditionalFormatting sqref="C24:D25">
    <cfRule type="cellIs" dxfId="47" priority="56" operator="lessThan">
      <formula>$C$22</formula>
    </cfRule>
  </conditionalFormatting>
  <conditionalFormatting sqref="E24:F25">
    <cfRule type="cellIs" dxfId="46" priority="55" operator="lessThan">
      <formula>$E$22</formula>
    </cfRule>
  </conditionalFormatting>
  <conditionalFormatting sqref="C26:D27">
    <cfRule type="cellIs" dxfId="45" priority="54" operator="lessThan">
      <formula>$C$24</formula>
    </cfRule>
  </conditionalFormatting>
  <conditionalFormatting sqref="E26:F27">
    <cfRule type="cellIs" dxfId="44" priority="53" operator="lessThan">
      <formula>$E$24</formula>
    </cfRule>
  </conditionalFormatting>
  <conditionalFormatting sqref="C28:D29">
    <cfRule type="cellIs" dxfId="43" priority="52" operator="lessThan">
      <formula>$C$26</formula>
    </cfRule>
  </conditionalFormatting>
  <conditionalFormatting sqref="E28:F29">
    <cfRule type="cellIs" dxfId="42" priority="51" operator="lessThan">
      <formula>$E$26</formula>
    </cfRule>
  </conditionalFormatting>
  <conditionalFormatting sqref="C30:D31">
    <cfRule type="cellIs" dxfId="41" priority="50" operator="lessThan">
      <formula>$C$28</formula>
    </cfRule>
  </conditionalFormatting>
  <conditionalFormatting sqref="E30:F31">
    <cfRule type="cellIs" dxfId="40" priority="49" operator="lessThan">
      <formula>$E$28</formula>
    </cfRule>
  </conditionalFormatting>
  <conditionalFormatting sqref="C32:D33">
    <cfRule type="cellIs" dxfId="39" priority="48" operator="lessThan">
      <formula>$C$30</formula>
    </cfRule>
  </conditionalFormatting>
  <conditionalFormatting sqref="E32:F33">
    <cfRule type="cellIs" dxfId="38" priority="47" operator="lessThan">
      <formula>$E$30</formula>
    </cfRule>
  </conditionalFormatting>
  <conditionalFormatting sqref="C34:D35">
    <cfRule type="cellIs" dxfId="37" priority="46" operator="lessThan">
      <formula>$C$32</formula>
    </cfRule>
  </conditionalFormatting>
  <conditionalFormatting sqref="E34:F35">
    <cfRule type="cellIs" dxfId="36" priority="45" operator="lessThan">
      <formula>$E$32</formula>
    </cfRule>
  </conditionalFormatting>
  <conditionalFormatting sqref="C36:D37">
    <cfRule type="cellIs" dxfId="35" priority="44" operator="lessThan">
      <formula>$C$34</formula>
    </cfRule>
  </conditionalFormatting>
  <conditionalFormatting sqref="E36:F37">
    <cfRule type="cellIs" dxfId="34" priority="43" operator="lessThan">
      <formula>$E$34</formula>
    </cfRule>
  </conditionalFormatting>
  <conditionalFormatting sqref="C38:D39">
    <cfRule type="cellIs" dxfId="33" priority="42" operator="lessThan">
      <formula>$C$36</formula>
    </cfRule>
  </conditionalFormatting>
  <conditionalFormatting sqref="E38:F39">
    <cfRule type="cellIs" dxfId="32" priority="41" operator="lessThan">
      <formula>$E$36</formula>
    </cfRule>
  </conditionalFormatting>
  <conditionalFormatting sqref="B95:C96">
    <cfRule type="cellIs" dxfId="31" priority="40" operator="lessThan">
      <formula>$C$90</formula>
    </cfRule>
  </conditionalFormatting>
  <conditionalFormatting sqref="C62:D63">
    <cfRule type="cellIs" dxfId="30" priority="38" operator="lessThan">
      <formula>$J$13</formula>
    </cfRule>
  </conditionalFormatting>
  <conditionalFormatting sqref="E62:F63">
    <cfRule type="cellIs" dxfId="29" priority="37" operator="lessThan">
      <formula>$I$10</formula>
    </cfRule>
  </conditionalFormatting>
  <conditionalFormatting sqref="C64:D65">
    <cfRule type="cellIs" dxfId="28" priority="36" operator="lessThan">
      <formula>$C$18</formula>
    </cfRule>
  </conditionalFormatting>
  <conditionalFormatting sqref="E64:F65">
    <cfRule type="cellIs" dxfId="27" priority="35" operator="lessThan">
      <formula>$E$18</formula>
    </cfRule>
  </conditionalFormatting>
  <conditionalFormatting sqref="C66:D67">
    <cfRule type="cellIs" dxfId="26" priority="34" operator="lessThan">
      <formula>$C$20</formula>
    </cfRule>
  </conditionalFormatting>
  <conditionalFormatting sqref="E66:F67">
    <cfRule type="cellIs" dxfId="25" priority="33" operator="lessThan">
      <formula>$E$20</formula>
    </cfRule>
  </conditionalFormatting>
  <conditionalFormatting sqref="C68:D69">
    <cfRule type="cellIs" dxfId="24" priority="32" operator="lessThan">
      <formula>$C$22</formula>
    </cfRule>
  </conditionalFormatting>
  <conditionalFormatting sqref="E68:F69">
    <cfRule type="cellIs" dxfId="23" priority="31" operator="lessThan">
      <formula>$E$22</formula>
    </cfRule>
  </conditionalFormatting>
  <conditionalFormatting sqref="C70:D71">
    <cfRule type="cellIs" dxfId="22" priority="30" operator="lessThan">
      <formula>$C$24</formula>
    </cfRule>
  </conditionalFormatting>
  <conditionalFormatting sqref="E70:F71">
    <cfRule type="cellIs" dxfId="21" priority="29" operator="lessThan">
      <formula>$E$24</formula>
    </cfRule>
  </conditionalFormatting>
  <conditionalFormatting sqref="C72:D73">
    <cfRule type="cellIs" dxfId="20" priority="28" operator="lessThan">
      <formula>$C$26</formula>
    </cfRule>
  </conditionalFormatting>
  <conditionalFormatting sqref="E72:F73">
    <cfRule type="cellIs" dxfId="19" priority="27" operator="lessThan">
      <formula>$E$26</formula>
    </cfRule>
  </conditionalFormatting>
  <conditionalFormatting sqref="C74:D75">
    <cfRule type="cellIs" dxfId="18" priority="26" operator="lessThan">
      <formula>$C$28</formula>
    </cfRule>
  </conditionalFormatting>
  <conditionalFormatting sqref="E74:F75">
    <cfRule type="cellIs" dxfId="17" priority="25" operator="lessThan">
      <formula>$E$28</formula>
    </cfRule>
  </conditionalFormatting>
  <conditionalFormatting sqref="C76:D77">
    <cfRule type="cellIs" dxfId="16" priority="24" operator="lessThan">
      <formula>$C$30</formula>
    </cfRule>
  </conditionalFormatting>
  <conditionalFormatting sqref="E76:F77">
    <cfRule type="cellIs" dxfId="15" priority="23" operator="lessThan">
      <formula>$E$30</formula>
    </cfRule>
  </conditionalFormatting>
  <conditionalFormatting sqref="C78:D79">
    <cfRule type="cellIs" dxfId="14" priority="16" operator="lessThan">
      <formula>$C$76</formula>
    </cfRule>
  </conditionalFormatting>
  <conditionalFormatting sqref="E78:F79">
    <cfRule type="cellIs" dxfId="13" priority="15" operator="lessThan">
      <formula>$E$76</formula>
    </cfRule>
  </conditionalFormatting>
  <conditionalFormatting sqref="C80:D81">
    <cfRule type="cellIs" dxfId="12" priority="14" operator="lessThan">
      <formula>$C$78</formula>
    </cfRule>
  </conditionalFormatting>
  <conditionalFormatting sqref="E80:F81">
    <cfRule type="cellIs" dxfId="11" priority="13" operator="lessThan">
      <formula>$E$78</formula>
    </cfRule>
  </conditionalFormatting>
  <conditionalFormatting sqref="C82:D83">
    <cfRule type="cellIs" dxfId="10" priority="12" operator="lessThan">
      <formula>$C$80</formula>
    </cfRule>
  </conditionalFormatting>
  <conditionalFormatting sqref="E82:F83">
    <cfRule type="cellIs" dxfId="9" priority="11" operator="lessThan">
      <formula>$E$80</formula>
    </cfRule>
  </conditionalFormatting>
  <conditionalFormatting sqref="C84:D85">
    <cfRule type="cellIs" dxfId="8" priority="10" operator="lessThan">
      <formula>$C$82</formula>
    </cfRule>
  </conditionalFormatting>
  <conditionalFormatting sqref="E84:F85">
    <cfRule type="cellIs" dxfId="7" priority="9" operator="lessThan">
      <formula>$E$82</formula>
    </cfRule>
  </conditionalFormatting>
  <conditionalFormatting sqref="C86:D87">
    <cfRule type="cellIs" dxfId="6" priority="8" operator="lessThan">
      <formula>$C$84</formula>
    </cfRule>
  </conditionalFormatting>
  <conditionalFormatting sqref="E86:F87">
    <cfRule type="cellIs" dxfId="5" priority="7" operator="lessThan">
      <formula>$E$84</formula>
    </cfRule>
  </conditionalFormatting>
  <conditionalFormatting sqref="C88:D89">
    <cfRule type="cellIs" dxfId="4" priority="6" operator="lessThan">
      <formula>$C$86</formula>
    </cfRule>
  </conditionalFormatting>
  <conditionalFormatting sqref="E88:F89">
    <cfRule type="cellIs" dxfId="3" priority="5" operator="lessThan">
      <formula>$E$86</formula>
    </cfRule>
  </conditionalFormatting>
  <conditionalFormatting sqref="C90:D91">
    <cfRule type="cellIs" dxfId="2" priority="4" operator="lessThan">
      <formula>$C$88</formula>
    </cfRule>
  </conditionalFormatting>
  <conditionalFormatting sqref="F95:H96">
    <cfRule type="cellIs" dxfId="1" priority="2" operator="lessThan">
      <formula>$E$90</formula>
    </cfRule>
  </conditionalFormatting>
  <conditionalFormatting sqref="E90:F91">
    <cfRule type="cellIs" dxfId="0" priority="1" operator="lessThan">
      <formula>$E$88</formula>
    </cfRule>
  </conditionalFormatting>
  <pageMargins left="0.7" right="0.7" top="0.75" bottom="0.75" header="0.3" footer="0.3"/>
  <pageSetup scale="88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'Stop Types'!$A$3:$A$8</xm:f>
          </x14:formula1>
          <xm:sqref>B62:B83 B18:B51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workbookViewId="0">
      <selection activeCell="C24" sqref="C24"/>
    </sheetView>
  </sheetViews>
  <sheetFormatPr defaultRowHeight="14.5" x14ac:dyDescent="0.35"/>
  <sheetData>
    <row r="1" spans="1:3" x14ac:dyDescent="0.35">
      <c r="A1" s="9" t="s">
        <v>38</v>
      </c>
      <c r="C1" s="9"/>
    </row>
    <row r="2" spans="1:3" x14ac:dyDescent="0.35">
      <c r="A2" s="9"/>
      <c r="C2" s="9"/>
    </row>
    <row r="3" spans="1:3" x14ac:dyDescent="0.35">
      <c r="A3" s="10" t="s">
        <v>16</v>
      </c>
      <c r="C3" t="s">
        <v>39</v>
      </c>
    </row>
    <row r="4" spans="1:3" x14ac:dyDescent="0.35">
      <c r="A4" s="10" t="s">
        <v>40</v>
      </c>
      <c r="C4" t="s">
        <v>41</v>
      </c>
    </row>
    <row r="5" spans="1:3" x14ac:dyDescent="0.35">
      <c r="A5" s="10" t="s">
        <v>42</v>
      </c>
      <c r="C5" t="s">
        <v>43</v>
      </c>
    </row>
    <row r="6" spans="1:3" x14ac:dyDescent="0.35">
      <c r="A6" s="10" t="s">
        <v>44</v>
      </c>
      <c r="C6" t="s">
        <v>45</v>
      </c>
    </row>
    <row r="7" spans="1:3" x14ac:dyDescent="0.35">
      <c r="A7" s="10" t="s">
        <v>46</v>
      </c>
      <c r="C7" t="s">
        <v>47</v>
      </c>
    </row>
    <row r="8" spans="1:3" x14ac:dyDescent="0.35">
      <c r="A8" s="10" t="s">
        <v>48</v>
      </c>
      <c r="C8" t="s">
        <v>49</v>
      </c>
    </row>
  </sheetData>
  <sheetProtection algorithmName="SHA-512" hashValue="G/W+qbVUnluhjGdu9SKgv4OTAl1JXUJO/CKsIJny7MYELk4knpoxrRWEegY9lA/yP0wxtZvgpLcxesUS8y58aA==" saltValue="kd5iAnkHqa4itN7ObRjpjA==" spinCount="100000" sheet="1" objects="1" scenarios="1" selectLockedCells="1"/>
  <pageMargins left="0.7" right="0.7" top="0.75" bottom="0.75" header="0.3" footer="0.3"/>
  <pageSetup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To_13 stops</vt:lpstr>
      <vt:lpstr>To_33 stops</vt:lpstr>
      <vt:lpstr>From_11 stops</vt:lpstr>
      <vt:lpstr>From_32 stops</vt:lpstr>
      <vt:lpstr>Stop Types</vt:lpstr>
      <vt:lpstr>'To_13 stops'!Print_Area</vt:lpstr>
      <vt:lpstr>'To_33 stops'!Print_Area</vt:lpstr>
    </vt:vector>
  </TitlesOfParts>
  <Company>Utah State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Matt</dc:creator>
  <cp:lastModifiedBy>Litchfield, Ron</cp:lastModifiedBy>
  <cp:lastPrinted>2014-10-08T23:02:04Z</cp:lastPrinted>
  <dcterms:created xsi:type="dcterms:W3CDTF">2014-10-08T14:48:35Z</dcterms:created>
  <dcterms:modified xsi:type="dcterms:W3CDTF">2018-10-23T17:40:01Z</dcterms:modified>
</cp:coreProperties>
</file>